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Бакалавр січень" sheetId="1" r:id="rId1"/>
    <sheet name="Бакалавр перенос, поновлення" sheetId="2" r:id="rId2"/>
    <sheet name="Магістр грудень" sheetId="3" r:id="rId3"/>
  </sheets>
  <definedNames>
    <definedName name="_xlnm.Print_Area" localSheetId="0">'Бакалавр січень'!$A$1:$T$19</definedName>
    <definedName name="_xlnm.Print_Area" localSheetId="2">'Магістр грудень'!$A$1:$U$86</definedName>
  </definedNames>
  <calcPr fullCalcOnLoad="1"/>
</workbook>
</file>

<file path=xl/sharedStrings.xml><?xml version="1.0" encoding="utf-8"?>
<sst xmlns="http://schemas.openxmlformats.org/spreadsheetml/2006/main" count="358" uniqueCount="126">
  <si>
    <t xml:space="preserve">Результати </t>
  </si>
  <si>
    <t xml:space="preserve">Форма навчання </t>
  </si>
  <si>
    <t>Дипломів з відзнакою</t>
  </si>
  <si>
    <t>кіл.</t>
  </si>
  <si>
    <t>%</t>
  </si>
  <si>
    <t>1</t>
  </si>
  <si>
    <t>2</t>
  </si>
  <si>
    <t>3</t>
  </si>
  <si>
    <t>4</t>
  </si>
  <si>
    <t>5</t>
  </si>
  <si>
    <t>6</t>
  </si>
  <si>
    <t>8</t>
  </si>
  <si>
    <t>10</t>
  </si>
  <si>
    <t>12</t>
  </si>
  <si>
    <t>Денна</t>
  </si>
  <si>
    <t>Заочна</t>
  </si>
  <si>
    <t>Форма  навчання</t>
  </si>
  <si>
    <t>Рекомендовано до аспірантури</t>
  </si>
  <si>
    <t>Реальних дипломів</t>
  </si>
  <si>
    <t>Захистили науково-дослідні роботи</t>
  </si>
  <si>
    <t>Рекомендовано до впровадження</t>
  </si>
  <si>
    <t>Оцінки ЕК</t>
  </si>
  <si>
    <t>Рекомендовано ЕК до впровадження</t>
  </si>
  <si>
    <t>Разом по університету</t>
  </si>
  <si>
    <t>Форма атестації</t>
  </si>
  <si>
    <t>14</t>
  </si>
  <si>
    <t>16</t>
  </si>
  <si>
    <t>Допущено до атестації</t>
  </si>
  <si>
    <t>Атестовано</t>
  </si>
  <si>
    <t>Результати атестації здобувачів вищої освіти за освітнім ступенем магістр</t>
  </si>
  <si>
    <t>Юридичний факультет</t>
  </si>
  <si>
    <t>Продовження таблиці</t>
  </si>
  <si>
    <t>Факультет соціальних технологій, оздоровлення та реабілітації</t>
  </si>
  <si>
    <t>Навчально-науковий інститут  менеджменту, харчових технологій та торгівлі</t>
  </si>
  <si>
    <t>Навчально-науковий інститут бізнесу, природокористування і туризму</t>
  </si>
  <si>
    <t>Разом по ННІ менеджменту, харчових технологій та торгівлі</t>
  </si>
  <si>
    <t>Разом по ННІ бізнесу, природокористування і туризму</t>
  </si>
  <si>
    <t>Навчально-науковий інститут права і соціальних технологій</t>
  </si>
  <si>
    <t>Навчально-науковий інститут економіки</t>
  </si>
  <si>
    <t>Навчально-науковий інститут  права і соціальних технологій</t>
  </si>
  <si>
    <t>атестації здобувачів вищої освіти за освітнім ступенем бакалавр</t>
  </si>
  <si>
    <r>
      <rPr>
        <b/>
        <sz val="10"/>
        <rFont val="Times New Roman"/>
        <family val="1"/>
      </rPr>
      <t xml:space="preserve">242 </t>
    </r>
    <r>
      <rPr>
        <sz val="10"/>
        <rFont val="Times New Roman"/>
        <family val="1"/>
      </rPr>
      <t>Туризм (освітньо-професійна програма: Туризм)</t>
    </r>
  </si>
  <si>
    <t>Навчально-науковий інститут електронних та інформаційних технологій</t>
  </si>
  <si>
    <t>Навчально-науковий інститут механічної інженерії, технологій та транспорту</t>
  </si>
  <si>
    <t>Разом по ННІ економіки</t>
  </si>
  <si>
    <t>Разом по ННІ механічної інженерії, технологій та транспорту</t>
  </si>
  <si>
    <t>Разом по ННІ електронних та інформаційних технологій</t>
  </si>
  <si>
    <r>
      <t xml:space="preserve">073 </t>
    </r>
    <r>
      <rPr>
        <sz val="10"/>
        <rFont val="Times New Roman"/>
        <family val="1"/>
      </rPr>
      <t>Менеджмент (освітньо-професійна програма: Менеджмент)</t>
    </r>
  </si>
  <si>
    <r>
      <rPr>
        <b/>
        <sz val="10"/>
        <rFont val="Times New Roman"/>
        <family val="1"/>
      </rPr>
      <t>075</t>
    </r>
    <r>
      <rPr>
        <sz val="10"/>
        <rFont val="Times New Roman"/>
        <family val="1"/>
      </rPr>
      <t xml:space="preserve"> Маркетинг (освітньо-професійна програма: Маркетинг)</t>
    </r>
  </si>
  <si>
    <r>
      <rPr>
        <b/>
        <sz val="10"/>
        <rFont val="Times New Roman"/>
        <family val="1"/>
      </rPr>
      <t>281</t>
    </r>
    <r>
      <rPr>
        <sz val="10"/>
        <rFont val="Times New Roman"/>
        <family val="1"/>
      </rPr>
      <t xml:space="preserve"> Публічне управління та адміністрування  (освітньо-професійна програма: Державна служба)</t>
    </r>
  </si>
  <si>
    <r>
      <rPr>
        <b/>
        <sz val="10"/>
        <rFont val="Times New Roman"/>
        <family val="1"/>
      </rPr>
      <t>081</t>
    </r>
    <r>
      <rPr>
        <sz val="10"/>
        <rFont val="Times New Roman"/>
        <family val="1"/>
      </rPr>
      <t xml:space="preserve"> Право (освідньо-професійна програма: Кримінальна юстиція(Суд. Прокуратура. Адвокатура)</t>
    </r>
  </si>
  <si>
    <r>
      <rPr>
        <b/>
        <sz val="10"/>
        <rFont val="Times New Roman"/>
        <family val="1"/>
      </rPr>
      <t>073</t>
    </r>
    <r>
      <rPr>
        <sz val="10"/>
        <rFont val="Times New Roman"/>
        <family val="1"/>
      </rPr>
      <t xml:space="preserve"> Менеджмент (освітньо-професійна програма:  Управління персоналом та економіка праці)</t>
    </r>
  </si>
  <si>
    <r>
      <rPr>
        <b/>
        <sz val="10"/>
        <rFont val="Times New Roman"/>
        <family val="1"/>
      </rPr>
      <t>072</t>
    </r>
    <r>
      <rPr>
        <sz val="10"/>
        <rFont val="Times New Roman"/>
        <family val="1"/>
      </rPr>
      <t xml:space="preserve"> Фінанси, банківська справа та страхування (освітньо-професійна програма: Фінанси, банківська справа та страхування)</t>
    </r>
  </si>
  <si>
    <r>
      <rPr>
        <b/>
        <sz val="10"/>
        <rFont val="Times New Roman"/>
        <family val="1"/>
      </rPr>
      <t xml:space="preserve">231 </t>
    </r>
    <r>
      <rPr>
        <sz val="10"/>
        <rFont val="Times New Roman"/>
        <family val="1"/>
      </rPr>
      <t>Соціальна робота (освітньо-професійна програма: Соціально-правовий захист)</t>
    </r>
  </si>
  <si>
    <t>Право (освітньо-професійна програма: Кримінальна юстиція (Суд.Прокуратура.Адвокатура.))</t>
  </si>
  <si>
    <t>081</t>
  </si>
  <si>
    <t>Методист вищої категорії навчального відділу                                                                                   В.В.Василенко</t>
  </si>
  <si>
    <t>Відмінно (А)</t>
  </si>
  <si>
    <t>Добре (В, С)</t>
  </si>
  <si>
    <t>Задовільно (D, E)</t>
  </si>
  <si>
    <t>Кваліфікаційна робота</t>
  </si>
  <si>
    <r>
      <rPr>
        <b/>
        <sz val="10"/>
        <rFont val="Times New Roman"/>
        <family val="1"/>
      </rPr>
      <t>125</t>
    </r>
    <r>
      <rPr>
        <sz val="10"/>
        <rFont val="Times New Roman"/>
        <family val="1"/>
      </rPr>
      <t xml:space="preserve"> Кібербезпека (освітньо-професійна програма: Кібербезпека)</t>
    </r>
  </si>
  <si>
    <t>Навчально-науковий інститут архітектури, дизайну та геодезії</t>
  </si>
  <si>
    <t>Незадовільно (FX)</t>
  </si>
  <si>
    <t>З реальними проєктними і конструкторсько-технологічними розробками</t>
  </si>
  <si>
    <t>Разом по ННІ архітектури, дизайну та геодезії</t>
  </si>
  <si>
    <r>
      <rPr>
        <b/>
        <sz val="10"/>
        <rFont val="Times New Roman"/>
        <family val="1"/>
      </rPr>
      <t>193</t>
    </r>
    <r>
      <rPr>
        <sz val="10"/>
        <rFont val="Times New Roman"/>
        <family val="1"/>
      </rPr>
      <t xml:space="preserve"> Геодезія та землеустрій (освітньо-професійна програма: Геодезія та землеустрій)</t>
    </r>
  </si>
  <si>
    <r>
      <rPr>
        <b/>
        <sz val="10"/>
        <rFont val="Times New Roman"/>
        <family val="1"/>
      </rPr>
      <t xml:space="preserve">051 </t>
    </r>
    <r>
      <rPr>
        <sz val="10"/>
        <rFont val="Times New Roman"/>
        <family val="1"/>
      </rPr>
      <t>Економіка (освітньо-професійна програма: Економіка довкілля і природних ресурсів)</t>
    </r>
  </si>
  <si>
    <r>
      <rPr>
        <b/>
        <sz val="10"/>
        <rFont val="Times New Roman"/>
        <family val="1"/>
      </rPr>
      <t>131</t>
    </r>
    <r>
      <rPr>
        <sz val="10"/>
        <rFont val="Times New Roman"/>
        <family val="1"/>
      </rPr>
      <t xml:space="preserve"> Прикладна механіка (освітньо-професійна програма: Технології машинобудування)</t>
    </r>
  </si>
  <si>
    <r>
      <rPr>
        <b/>
        <sz val="10"/>
        <rFont val="Times New Roman"/>
        <family val="1"/>
      </rPr>
      <t xml:space="preserve">231 </t>
    </r>
    <r>
      <rPr>
        <sz val="10"/>
        <rFont val="Times New Roman"/>
        <family val="1"/>
      </rPr>
      <t>Соціальна робота (освітньо-професійна програма: Соціально-психологічна допомога населенню)</t>
    </r>
  </si>
  <si>
    <r>
      <rPr>
        <b/>
        <sz val="10"/>
        <rFont val="Times New Roman"/>
        <family val="1"/>
      </rPr>
      <t xml:space="preserve">231 </t>
    </r>
    <r>
      <rPr>
        <sz val="10"/>
        <rFont val="Times New Roman"/>
        <family val="1"/>
      </rPr>
      <t>Соціальна робота (освітньо-професійна програма: Соціальна реабілітація)</t>
    </r>
  </si>
  <si>
    <t>Соціальна робота (освітньо-професійна програма: Соціально-психологічна допомога населенню)</t>
  </si>
  <si>
    <t>Спеціальність, освітня програма</t>
  </si>
  <si>
    <r>
      <rPr>
        <b/>
        <sz val="10"/>
        <rFont val="Times New Roman"/>
        <family val="1"/>
      </rPr>
      <t xml:space="preserve">121 </t>
    </r>
    <r>
      <rPr>
        <sz val="10"/>
        <rFont val="Times New Roman"/>
        <family val="1"/>
      </rPr>
      <t>Інженерія програмного забезпечення (освітньо-професійна програма: Інженерія програмного забезпечення)</t>
    </r>
  </si>
  <si>
    <t>Атестаційний іспит</t>
  </si>
  <si>
    <t>Разом по юридичному факультету</t>
  </si>
  <si>
    <t>Разом по факультету соціальних технологій, оздоровлення та реабілітації</t>
  </si>
  <si>
    <t>Разом по ННІ права і соціальних технологій</t>
  </si>
  <si>
    <r>
      <rPr>
        <b/>
        <sz val="10"/>
        <rFont val="Times New Roman"/>
        <family val="1"/>
      </rPr>
      <t xml:space="preserve">073 </t>
    </r>
    <r>
      <rPr>
        <sz val="10"/>
        <rFont val="Times New Roman"/>
        <family val="1"/>
      </rPr>
      <t>Менеджмент (освітньо-професійна програма: Менеджмент організацій і адміністрування у виробничій сфері)</t>
    </r>
  </si>
  <si>
    <r>
      <rPr>
        <b/>
        <sz val="10"/>
        <rFont val="Times New Roman"/>
        <family val="1"/>
      </rPr>
      <t xml:space="preserve">076 </t>
    </r>
    <r>
      <rPr>
        <sz val="10"/>
        <rFont val="Times New Roman"/>
        <family val="1"/>
      </rPr>
      <t>Підприємство, торгівля та біржова діяльність (освітньо-професійна програма: Підприємство, торгівля та біржова діяльність)</t>
    </r>
  </si>
  <si>
    <r>
      <rPr>
        <b/>
        <sz val="10"/>
        <rFont val="Times New Roman"/>
        <family val="1"/>
      </rPr>
      <t xml:space="preserve">071 </t>
    </r>
    <r>
      <rPr>
        <sz val="10"/>
        <rFont val="Times New Roman"/>
        <family val="1"/>
      </rPr>
      <t>Облік і оподаткування (освітньо-професійна програма: Облік і оподаткування)</t>
    </r>
  </si>
  <si>
    <r>
      <rPr>
        <b/>
        <sz val="10"/>
        <rFont val="Times New Roman"/>
        <family val="1"/>
      </rPr>
      <t>141</t>
    </r>
    <r>
      <rPr>
        <sz val="10"/>
        <rFont val="Times New Roman"/>
        <family val="1"/>
      </rPr>
      <t xml:space="preserve"> Електроенергетика, електротехніка та електромеханіка (освітньо-професійна програма: Електроенергетика, електротехніка та електромеханіка)</t>
    </r>
  </si>
  <si>
    <r>
      <rPr>
        <b/>
        <sz val="10"/>
        <rFont val="Times New Roman"/>
        <family val="1"/>
      </rPr>
      <t>171</t>
    </r>
    <r>
      <rPr>
        <sz val="10"/>
        <rFont val="Times New Roman"/>
        <family val="1"/>
      </rPr>
      <t xml:space="preserve"> Електроніка (освітньо-професійна програма: Електроніка)</t>
    </r>
  </si>
  <si>
    <r>
      <rPr>
        <b/>
        <sz val="10"/>
        <rFont val="Times New Roman"/>
        <family val="1"/>
      </rPr>
      <t>152</t>
    </r>
    <r>
      <rPr>
        <sz val="10"/>
        <rFont val="Times New Roman"/>
        <family val="1"/>
      </rPr>
      <t xml:space="preserve"> Метрологія та інформаційно-вимірювальна техніка (освітньо-професійна програма: Метрологія та інформаційно-вимірювальна техніка)</t>
    </r>
  </si>
  <si>
    <r>
      <rPr>
        <b/>
        <sz val="10"/>
        <rFont val="Times New Roman"/>
        <family val="1"/>
      </rPr>
      <t xml:space="preserve">201 </t>
    </r>
    <r>
      <rPr>
        <sz val="10"/>
        <rFont val="Times New Roman"/>
        <family val="1"/>
      </rPr>
      <t>Агрономія (освітньо-професійна програма: Агрономія)</t>
    </r>
  </si>
  <si>
    <r>
      <rPr>
        <b/>
        <sz val="10"/>
        <rFont val="Times New Roman"/>
        <family val="1"/>
      </rPr>
      <t xml:space="preserve">205 </t>
    </r>
    <r>
      <rPr>
        <sz val="10"/>
        <rFont val="Times New Roman"/>
        <family val="1"/>
      </rPr>
      <t>Лісове господарство(освітньо-професійна програма: Лісове господарство)</t>
    </r>
  </si>
  <si>
    <t>Кваліфікаційний іспит з фаху</t>
  </si>
  <si>
    <t>Атестаційний екзамен</t>
  </si>
  <si>
    <t>Навчально-науковий центр перепідготовки та заочного навчання</t>
  </si>
  <si>
    <t>Разом по навчально-науковому центру перепідготовки та заочного навчання</t>
  </si>
  <si>
    <r>
      <rPr>
        <b/>
        <sz val="10"/>
        <rFont val="Times New Roman"/>
        <family val="1"/>
      </rPr>
      <t>172</t>
    </r>
    <r>
      <rPr>
        <sz val="10"/>
        <rFont val="Times New Roman"/>
        <family val="1"/>
      </rPr>
      <t xml:space="preserve"> Телекомунікації та радіотехніка (освітньо-професійна програма: Телекомунікації та радіотехніка)</t>
    </r>
  </si>
  <si>
    <t>у 2022 - 2023 навчальному році (грудень)</t>
  </si>
  <si>
    <r>
      <rPr>
        <b/>
        <sz val="10"/>
        <rFont val="Times New Roman"/>
        <family val="1"/>
      </rPr>
      <t xml:space="preserve">187 </t>
    </r>
    <r>
      <rPr>
        <sz val="10"/>
        <rFont val="Times New Roman"/>
        <family val="1"/>
      </rPr>
      <t>Деревообробні та меблеві технології (освітньо-професійна програма: Деревообробні та меблеві технології)</t>
    </r>
  </si>
  <si>
    <r>
      <rPr>
        <b/>
        <sz val="10"/>
        <rFont val="Times New Roman"/>
        <family val="1"/>
      </rPr>
      <t xml:space="preserve">073 </t>
    </r>
    <r>
      <rPr>
        <sz val="10"/>
        <rFont val="Times New Roman"/>
        <family val="1"/>
      </rPr>
      <t>Менеджмент (освітньо-професійна програма: Управління і адміністрування у сфері охорони здоров'я)</t>
    </r>
  </si>
  <si>
    <t>у 2022-2023 навчальному році (січень)</t>
  </si>
  <si>
    <t>Результати атестації здобувачів вищої освіти за освітнім ступенем бакалавр</t>
  </si>
  <si>
    <r>
      <rPr>
        <b/>
        <sz val="10"/>
        <rFont val="Times New Roman"/>
        <family val="1"/>
      </rPr>
      <t xml:space="preserve">131 </t>
    </r>
    <r>
      <rPr>
        <sz val="10"/>
        <rFont val="Times New Roman"/>
        <family val="1"/>
      </rPr>
      <t>Прикладна механіка (освітньо-професійна програма: Технології машинобудування)</t>
    </r>
  </si>
  <si>
    <r>
      <rPr>
        <b/>
        <sz val="10"/>
        <rFont val="Times New Roman"/>
        <family val="1"/>
      </rPr>
      <t xml:space="preserve">181 </t>
    </r>
    <r>
      <rPr>
        <sz val="10"/>
        <rFont val="Times New Roman"/>
        <family val="1"/>
      </rPr>
      <t>Харчові технології (освітньо-професійна програма: Харчові технології )</t>
    </r>
  </si>
  <si>
    <r>
      <rPr>
        <b/>
        <sz val="10"/>
        <rFont val="Times New Roman"/>
        <family val="1"/>
      </rPr>
      <t>281</t>
    </r>
    <r>
      <rPr>
        <sz val="10"/>
        <rFont val="Times New Roman"/>
        <family val="1"/>
      </rPr>
      <t xml:space="preserve"> Публічне управління та адміністрування  (освітньо-професійна програма: Публічне управління та адміністрування)</t>
    </r>
  </si>
  <si>
    <r>
      <rPr>
        <b/>
        <sz val="10"/>
        <rFont val="Times New Roman"/>
        <family val="1"/>
      </rPr>
      <t>192</t>
    </r>
    <r>
      <rPr>
        <sz val="10"/>
        <rFont val="Times New Roman"/>
        <family val="1"/>
      </rPr>
      <t xml:space="preserve"> Будівництво та цивільна інженерія (освітньо-професійна програма:  Будівництво та цивільна інженерія)</t>
    </r>
  </si>
  <si>
    <r>
      <rPr>
        <b/>
        <sz val="10"/>
        <rFont val="Times New Roman"/>
        <family val="1"/>
      </rPr>
      <t>123</t>
    </r>
    <r>
      <rPr>
        <sz val="10"/>
        <rFont val="Times New Roman"/>
        <family val="1"/>
      </rPr>
      <t xml:space="preserve"> Комп’ютерна інженерія (освітньо-професійна програма: Комп’ютерна інженерія)</t>
    </r>
  </si>
  <si>
    <r>
      <rPr>
        <b/>
        <sz val="10"/>
        <rFont val="Times New Roman"/>
        <family val="1"/>
      </rPr>
      <t>123</t>
    </r>
    <r>
      <rPr>
        <sz val="10"/>
        <rFont val="Times New Roman"/>
        <family val="1"/>
      </rPr>
      <t xml:space="preserve"> Комп’ютерна інженерія (освітньо-професійна програма: Комп’ютерна інженерія та промислова автоматизація)</t>
    </r>
  </si>
  <si>
    <r>
      <rPr>
        <b/>
        <sz val="10"/>
        <rFont val="Times New Roman"/>
        <family val="1"/>
      </rPr>
      <t>131</t>
    </r>
    <r>
      <rPr>
        <sz val="10"/>
        <rFont val="Times New Roman"/>
        <family val="1"/>
      </rPr>
      <t xml:space="preserve"> Прикладна механіка (освітньо-професійна програма:  Технології та устаткування зварювання)</t>
    </r>
  </si>
  <si>
    <r>
      <rPr>
        <b/>
        <sz val="10"/>
        <rFont val="Times New Roman"/>
        <family val="1"/>
      </rPr>
      <t>274</t>
    </r>
    <r>
      <rPr>
        <sz val="10"/>
        <rFont val="Times New Roman"/>
        <family val="1"/>
      </rPr>
      <t xml:space="preserve"> Автомобільний транспорт (освітньо-професійна програма: Автомобільний транспорт)</t>
    </r>
  </si>
  <si>
    <r>
      <rPr>
        <b/>
        <sz val="10"/>
        <rFont val="Times New Roman"/>
        <family val="1"/>
      </rPr>
      <t xml:space="preserve">133 </t>
    </r>
    <r>
      <rPr>
        <sz val="10"/>
        <rFont val="Times New Roman"/>
        <family val="1"/>
      </rPr>
      <t>Галузеве машинобудування (освітньо-професійна програма: Галузеве машинобудування)</t>
    </r>
  </si>
  <si>
    <t>Атестаційний комплексний іспит з економічної теорії</t>
  </si>
  <si>
    <t>Атестаційний комплексний іспит з фаху</t>
  </si>
  <si>
    <t>051 Економіка (освітньо-професійна програма:  Економіка підприємства)</t>
  </si>
  <si>
    <t>Разом по ННЦ перепідготовки та заочного навчання</t>
  </si>
  <si>
    <t>081 Право (освітньо-професійна програма: Кримінальна юстиція (Суд. Прокуратура. Адвокатура)</t>
  </si>
  <si>
    <t>192 Будівництво та цивільна інженерія (освітньо-професійна програма: Комп'ютерні технології в будівництві)</t>
  </si>
  <si>
    <t>Атестаційний іспит з фаху</t>
  </si>
  <si>
    <t>081 Право (освітньо-професійна програма: Цивільна та господарська юстиція юстиція (Суд. Нотаріат. Правова допомога)</t>
  </si>
  <si>
    <t>Атестаційний іспит з цивільного та цивільного процесуального права</t>
  </si>
  <si>
    <t>Атестаційний іспит згосподарського та господарського процесуального права</t>
  </si>
  <si>
    <t>Атестаційний комплексний іспит</t>
  </si>
  <si>
    <t>231 Соціальна робота (освітньо-професійна програма: Соціально-правовий захист)</t>
  </si>
  <si>
    <t>Кваліфікаційний комплексний іспит з фаху</t>
  </si>
  <si>
    <t>Атестаційний комплексний іспит "Теорія і методика соціальної роботи"</t>
  </si>
  <si>
    <t>Атестаційний іспит з "Організація соціально-психологічної допомоги населенню"</t>
  </si>
  <si>
    <t>071  Облік і оподаткування (освітньо-професійна програма:  Фіскальне адміністрування та митна справа)</t>
  </si>
  <si>
    <t>072 Фінанси, банківська справа та страхування (освітньо-професійна програма:  Фінанси, банківська справа та страхування)</t>
  </si>
  <si>
    <t>274 Автомобільний транспорт (освітньо-професійна програма: Автомобільний транспорт)</t>
  </si>
  <si>
    <t>123 Комп'ютерна інженерія (освітньо-професійна програма: Комп'ютерна інженерія)</t>
  </si>
  <si>
    <t>у 2022 - 2023 навчальному році (вересень -грудень, перенос та поновлення ЗВО для атестації)</t>
  </si>
  <si>
    <t>071  Облік і оподаткування (освітньо-професійна програма:  Облік і оподаткування)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</si>
</sst>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%"/>
    <numFmt numFmtId="189" formatCode="0.0"/>
    <numFmt numFmtId="190" formatCode="0;\-0;&quot;-&quot;"/>
    <numFmt numFmtId="191" formatCode="0_ ;\-0\ "/>
    <numFmt numFmtId="192" formatCode="0.0;;&quot;-&quot;"/>
    <numFmt numFmtId="193" formatCode="0.0;\-0.0;&quot;-&quot;"/>
    <numFmt numFmtId="194" formatCode="#,##0_₴"/>
    <numFmt numFmtId="195" formatCode="0;;;@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90" fontId="4" fillId="0" borderId="11" xfId="0" applyNumberFormat="1" applyFont="1" applyBorder="1" applyAlignment="1">
      <alignment horizontal="center" vertical="center"/>
    </xf>
    <xf numFmtId="190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90" fontId="4" fillId="0" borderId="13" xfId="0" applyNumberFormat="1" applyFont="1" applyBorder="1" applyAlignment="1">
      <alignment horizontal="center" vertical="center"/>
    </xf>
    <xf numFmtId="19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188" fontId="4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" fontId="5" fillId="0" borderId="11" xfId="0" applyNumberFormat="1" applyFont="1" applyBorder="1" applyAlignment="1">
      <alignment horizontal="center" vertical="center"/>
    </xf>
    <xf numFmtId="188" fontId="5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" fillId="0" borderId="17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8" fontId="4" fillId="0" borderId="18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88" fontId="4" fillId="0" borderId="22" xfId="0" applyNumberFormat="1" applyFont="1" applyBorder="1" applyAlignment="1">
      <alignment horizontal="center" vertical="center"/>
    </xf>
    <xf numFmtId="188" fontId="4" fillId="0" borderId="25" xfId="0" applyNumberFormat="1" applyFont="1" applyBorder="1" applyAlignment="1">
      <alignment horizontal="center" vertical="center"/>
    </xf>
    <xf numFmtId="188" fontId="4" fillId="0" borderId="26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2" fontId="4" fillId="0" borderId="25" xfId="0" applyNumberFormat="1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49" fontId="4" fillId="0" borderId="28" xfId="0" applyNumberFormat="1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left" vertical="center" wrapText="1"/>
    </xf>
    <xf numFmtId="188" fontId="4" fillId="0" borderId="29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1" fontId="4" fillId="0" borderId="10" xfId="55" applyNumberFormat="1" applyFont="1" applyFill="1" applyBorder="1" applyAlignment="1">
      <alignment horizontal="center" vertical="center"/>
    </xf>
    <xf numFmtId="1" fontId="4" fillId="0" borderId="25" xfId="55" applyNumberFormat="1" applyFont="1" applyFill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/>
    </xf>
    <xf numFmtId="188" fontId="4" fillId="0" borderId="30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left" vertical="center" wrapText="1"/>
    </xf>
    <xf numFmtId="1" fontId="4" fillId="0" borderId="32" xfId="0" applyNumberFormat="1" applyFont="1" applyFill="1" applyBorder="1" applyAlignment="1">
      <alignment horizontal="center" vertical="center"/>
    </xf>
    <xf numFmtId="188" fontId="4" fillId="0" borderId="32" xfId="0" applyNumberFormat="1" applyFont="1" applyBorder="1" applyAlignment="1">
      <alignment horizontal="center" vertical="center"/>
    </xf>
    <xf numFmtId="188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0" fontId="5" fillId="0" borderId="1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6" xfId="0" applyFont="1" applyBorder="1" applyAlignment="1">
      <alignment vertical="center" wrapText="1"/>
    </xf>
    <xf numFmtId="49" fontId="4" fillId="0" borderId="34" xfId="0" applyNumberFormat="1" applyFont="1" applyBorder="1" applyAlignment="1">
      <alignment vertical="center" wrapText="1"/>
    </xf>
    <xf numFmtId="1" fontId="4" fillId="0" borderId="32" xfId="55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6" xfId="55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2" fontId="4" fillId="0" borderId="32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28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27" xfId="0" applyFont="1" applyBorder="1" applyAlignment="1">
      <alignment horizontal="center" vertical="center" wrapText="1"/>
    </xf>
    <xf numFmtId="0" fontId="5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90" fontId="4" fillId="0" borderId="13" xfId="0" applyNumberFormat="1" applyFont="1" applyBorder="1" applyAlignment="1" applyProtection="1">
      <alignment horizontal="center" vertical="center"/>
      <protection/>
    </xf>
    <xf numFmtId="19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" fontId="4" fillId="0" borderId="11" xfId="0" applyNumberFormat="1" applyFont="1" applyBorder="1" applyAlignment="1" applyProtection="1">
      <alignment horizontal="center" vertical="center"/>
      <protection/>
    </xf>
    <xf numFmtId="190" fontId="4" fillId="0" borderId="11" xfId="0" applyNumberFormat="1" applyFont="1" applyBorder="1" applyAlignment="1" applyProtection="1">
      <alignment horizontal="center" vertical="center"/>
      <protection/>
    </xf>
    <xf numFmtId="190" fontId="4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0" fontId="5" fillId="0" borderId="11" xfId="0" applyNumberFormat="1" applyFont="1" applyBorder="1" applyAlignment="1" applyProtection="1">
      <alignment horizontal="center" vertical="center"/>
      <protection/>
    </xf>
    <xf numFmtId="1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48" fillId="0" borderId="0" xfId="0" applyFont="1" applyAlignment="1">
      <alignment horizontal="right"/>
    </xf>
    <xf numFmtId="0" fontId="3" fillId="0" borderId="0" xfId="0" applyFont="1" applyAlignment="1">
      <alignment/>
    </xf>
    <xf numFmtId="2" fontId="4" fillId="0" borderId="29" xfId="0" applyNumberFormat="1" applyFont="1" applyFill="1" applyBorder="1" applyAlignment="1" applyProtection="1">
      <alignment horizontal="left" vertical="center" wrapText="1"/>
      <protection/>
    </xf>
    <xf numFmtId="1" fontId="4" fillId="0" borderId="29" xfId="0" applyNumberFormat="1" applyFont="1" applyBorder="1" applyAlignment="1" applyProtection="1">
      <alignment horizontal="center" vertical="center" wrapText="1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88" fontId="4" fillId="0" borderId="29" xfId="0" applyNumberFormat="1" applyFont="1" applyBorder="1" applyAlignment="1" applyProtection="1">
      <alignment horizontal="center" vertical="center"/>
      <protection/>
    </xf>
    <xf numFmtId="188" fontId="4" fillId="0" borderId="30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vertical="center" wrapText="1"/>
    </xf>
    <xf numFmtId="2" fontId="4" fillId="0" borderId="29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188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Border="1" applyAlignment="1">
      <alignment horizontal="center" vertical="center" wrapText="1"/>
    </xf>
    <xf numFmtId="194" fontId="5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left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8" fontId="4" fillId="0" borderId="18" xfId="0" applyNumberFormat="1" applyFont="1" applyBorder="1" applyAlignment="1" applyProtection="1">
      <alignment horizontal="center" vertical="center"/>
      <protection/>
    </xf>
    <xf numFmtId="1" fontId="5" fillId="0" borderId="24" xfId="0" applyNumberFormat="1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194" fontId="5" fillId="0" borderId="11" xfId="0" applyNumberFormat="1" applyFont="1" applyBorder="1" applyAlignment="1" applyProtection="1">
      <alignment horizontal="center" vertical="center"/>
      <protection/>
    </xf>
    <xf numFmtId="2" fontId="4" fillId="0" borderId="38" xfId="0" applyNumberFormat="1" applyFont="1" applyFill="1" applyBorder="1" applyAlignment="1" applyProtection="1">
      <alignment horizontal="center" vertical="center" wrapText="1"/>
      <protection/>
    </xf>
    <xf numFmtId="2" fontId="4" fillId="0" borderId="32" xfId="0" applyNumberFormat="1" applyFont="1" applyFill="1" applyBorder="1" applyAlignment="1" applyProtection="1">
      <alignment horizontal="left" vertical="center" wrapText="1"/>
      <protection/>
    </xf>
    <xf numFmtId="1" fontId="4" fillId="0" borderId="32" xfId="0" applyNumberFormat="1" applyFont="1" applyBorder="1" applyAlignment="1" applyProtection="1">
      <alignment horizontal="center" vertical="center" wrapText="1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188" fontId="4" fillId="0" borderId="32" xfId="0" applyNumberFormat="1" applyFont="1" applyBorder="1" applyAlignment="1" applyProtection="1">
      <alignment horizontal="center" vertical="center"/>
      <protection/>
    </xf>
    <xf numFmtId="188" fontId="4" fillId="0" borderId="33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 applyProtection="1">
      <alignment horizontal="left" vertical="center" wrapText="1"/>
      <protection/>
    </xf>
    <xf numFmtId="1" fontId="4" fillId="0" borderId="15" xfId="0" applyNumberFormat="1" applyFont="1" applyBorder="1" applyAlignment="1" applyProtection="1">
      <alignment horizontal="center" vertical="center" wrapText="1"/>
      <protection/>
    </xf>
    <xf numFmtId="188" fontId="4" fillId="0" borderId="15" xfId="0" applyNumberFormat="1" applyFont="1" applyBorder="1" applyAlignment="1" applyProtection="1">
      <alignment horizontal="center" vertical="center"/>
      <protection/>
    </xf>
    <xf numFmtId="188" fontId="4" fillId="0" borderId="39" xfId="0" applyNumberFormat="1" applyFont="1" applyBorder="1" applyAlignment="1" applyProtection="1">
      <alignment horizontal="center" vertical="center"/>
      <protection/>
    </xf>
    <xf numFmtId="0" fontId="4" fillId="0" borderId="32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88" fontId="4" fillId="0" borderId="38" xfId="0" applyNumberFormat="1" applyFont="1" applyBorder="1" applyAlignment="1">
      <alignment horizontal="center" vertical="center"/>
    </xf>
    <xf numFmtId="188" fontId="4" fillId="0" borderId="40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88" fontId="5" fillId="0" borderId="38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8" fontId="7" fillId="0" borderId="3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8" fillId="0" borderId="0" xfId="0" applyFont="1" applyAlignment="1" applyProtection="1">
      <alignment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188" fontId="4" fillId="0" borderId="11" xfId="0" applyNumberFormat="1" applyFont="1" applyBorder="1" applyAlignment="1" applyProtection="1">
      <alignment horizontal="center" vertical="center"/>
      <protection/>
    </xf>
    <xf numFmtId="188" fontId="4" fillId="0" borderId="12" xfId="0" applyNumberFormat="1" applyFont="1" applyBorder="1" applyAlignment="1" applyProtection="1">
      <alignment horizontal="center" vertical="center"/>
      <protection/>
    </xf>
    <xf numFmtId="10" fontId="4" fillId="0" borderId="11" xfId="0" applyNumberFormat="1" applyFont="1" applyBorder="1" applyAlignment="1" applyProtection="1">
      <alignment horizontal="center" vertical="center"/>
      <protection/>
    </xf>
    <xf numFmtId="188" fontId="4" fillId="0" borderId="25" xfId="0" applyNumberFormat="1" applyFont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1" fontId="5" fillId="0" borderId="41" xfId="0" applyNumberFormat="1" applyFont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Border="1" applyAlignment="1" applyProtection="1">
      <alignment horizontal="center" vertical="center" wrapText="1"/>
      <protection/>
    </xf>
    <xf numFmtId="188" fontId="4" fillId="0" borderId="13" xfId="0" applyNumberFormat="1" applyFont="1" applyBorder="1" applyAlignment="1" applyProtection="1">
      <alignment horizontal="center" vertical="center"/>
      <protection/>
    </xf>
    <xf numFmtId="188" fontId="4" fillId="0" borderId="14" xfId="0" applyNumberFormat="1" applyFont="1" applyBorder="1" applyAlignment="1" applyProtection="1">
      <alignment horizontal="center" vertical="center"/>
      <protection/>
    </xf>
    <xf numFmtId="10" fontId="4" fillId="0" borderId="15" xfId="0" applyNumberFormat="1" applyFont="1" applyBorder="1" applyAlignment="1" applyProtection="1">
      <alignment horizontal="center" vertical="center"/>
      <protection/>
    </xf>
    <xf numFmtId="10" fontId="4" fillId="0" borderId="32" xfId="0" applyNumberFormat="1" applyFont="1" applyBorder="1" applyAlignment="1" applyProtection="1">
      <alignment horizontal="center" vertical="center"/>
      <protection/>
    </xf>
    <xf numFmtId="188" fontId="4" fillId="0" borderId="38" xfId="0" applyNumberFormat="1" applyFont="1" applyBorder="1" applyAlignment="1" applyProtection="1">
      <alignment horizontal="center" vertical="center"/>
      <protection/>
    </xf>
    <xf numFmtId="188" fontId="5" fillId="0" borderId="13" xfId="0" applyNumberFormat="1" applyFont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 wrapText="1"/>
      <protection/>
    </xf>
    <xf numFmtId="188" fontId="5" fillId="0" borderId="11" xfId="0" applyNumberFormat="1" applyFont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188" fontId="4" fillId="0" borderId="13" xfId="0" applyNumberFormat="1" applyFont="1" applyBorder="1" applyAlignment="1">
      <alignment horizontal="center" vertical="center"/>
    </xf>
    <xf numFmtId="188" fontId="4" fillId="0" borderId="1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/>
    </xf>
    <xf numFmtId="10" fontId="4" fillId="0" borderId="16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8" fontId="2" fillId="0" borderId="0" xfId="0" applyNumberFormat="1" applyFont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188" fontId="4" fillId="0" borderId="32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8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88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188" fontId="4" fillId="0" borderId="52" xfId="0" applyNumberFormat="1" applyFont="1" applyBorder="1" applyAlignment="1" applyProtection="1">
      <alignment horizontal="center" vertical="center" wrapText="1"/>
      <protection/>
    </xf>
    <xf numFmtId="188" fontId="4" fillId="0" borderId="50" xfId="0" applyNumberFormat="1" applyFont="1" applyBorder="1" applyAlignment="1" applyProtection="1">
      <alignment horizontal="center" vertical="center" wrapText="1"/>
      <protection/>
    </xf>
    <xf numFmtId="188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left" vertical="center" wrapText="1"/>
      <protection/>
    </xf>
    <xf numFmtId="0" fontId="4" fillId="0" borderId="49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/>
      <protection/>
    </xf>
    <xf numFmtId="188" fontId="3" fillId="0" borderId="43" xfId="0" applyNumberFormat="1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88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/>
      <protection/>
    </xf>
    <xf numFmtId="188" fontId="4" fillId="0" borderId="38" xfId="0" applyNumberFormat="1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188" fontId="4" fillId="0" borderId="33" xfId="0" applyNumberFormat="1" applyFont="1" applyBorder="1" applyAlignment="1" applyProtection="1">
      <alignment horizontal="center" vertical="center" wrapText="1"/>
      <protection/>
    </xf>
    <xf numFmtId="188" fontId="4" fillId="0" borderId="18" xfId="0" applyNumberFormat="1" applyFont="1" applyBorder="1" applyAlignment="1" applyProtection="1">
      <alignment horizontal="center" vertical="center" wrapText="1"/>
      <protection/>
    </xf>
    <xf numFmtId="188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188" fontId="2" fillId="0" borderId="0" xfId="0" applyNumberFormat="1" applyFont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>
      <alignment horizontal="right" vertical="center"/>
    </xf>
    <xf numFmtId="0" fontId="4" fillId="0" borderId="38" xfId="0" applyFont="1" applyBorder="1" applyAlignment="1">
      <alignment horizontal="center"/>
    </xf>
    <xf numFmtId="188" fontId="4" fillId="0" borderId="38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188" fontId="4" fillId="0" borderId="3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8" fontId="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188" fontId="3" fillId="0" borderId="43" xfId="0" applyNumberFormat="1" applyFont="1" applyBorder="1" applyAlignment="1">
      <alignment horizontal="center"/>
    </xf>
    <xf numFmtId="188" fontId="4" fillId="0" borderId="52" xfId="0" applyNumberFormat="1" applyFont="1" applyBorder="1" applyAlignment="1">
      <alignment horizontal="center" vertical="center" wrapText="1"/>
    </xf>
    <xf numFmtId="188" fontId="4" fillId="0" borderId="50" xfId="0" applyNumberFormat="1" applyFont="1" applyBorder="1" applyAlignment="1">
      <alignment horizontal="center" vertical="center" wrapText="1"/>
    </xf>
    <xf numFmtId="188" fontId="4" fillId="0" borderId="20" xfId="0" applyNumberFormat="1" applyFont="1" applyBorder="1" applyAlignment="1">
      <alignment horizontal="center" vertical="center" wrapText="1"/>
    </xf>
    <xf numFmtId="188" fontId="4" fillId="0" borderId="33" xfId="0" applyNumberFormat="1" applyFont="1" applyBorder="1" applyAlignment="1">
      <alignment horizontal="center" vertical="center" wrapText="1"/>
    </xf>
    <xf numFmtId="188" fontId="4" fillId="0" borderId="18" xfId="0" applyNumberFormat="1" applyFont="1" applyBorder="1" applyAlignment="1">
      <alignment horizontal="center" vertical="center" wrapText="1"/>
    </xf>
    <xf numFmtId="188" fontId="4" fillId="0" borderId="22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showZeros="0" view="pageBreakPreview" zoomScaleSheetLayoutView="100" zoomScalePageLayoutView="0" workbookViewId="0" topLeftCell="A4">
      <selection activeCell="Z13" sqref="Z13"/>
    </sheetView>
  </sheetViews>
  <sheetFormatPr defaultColWidth="9.00390625" defaultRowHeight="30" customHeight="1"/>
  <cols>
    <col min="1" max="1" width="8.00390625" style="19" customWidth="1"/>
    <col min="2" max="2" width="16.125" style="19" customWidth="1"/>
    <col min="3" max="3" width="8.625" style="23" customWidth="1"/>
    <col min="4" max="4" width="30.625" style="23" customWidth="1"/>
    <col min="5" max="5" width="9.25390625" style="19" customWidth="1"/>
    <col min="6" max="6" width="6.375" style="19" customWidth="1"/>
    <col min="7" max="7" width="6.00390625" style="19" customWidth="1"/>
    <col min="8" max="8" width="8.75390625" style="19" customWidth="1"/>
    <col min="9" max="9" width="5.25390625" style="19" customWidth="1"/>
    <col min="10" max="10" width="7.625" style="19" customWidth="1"/>
    <col min="11" max="11" width="4.75390625" style="19" customWidth="1"/>
    <col min="12" max="12" width="7.875" style="19" customWidth="1"/>
    <col min="13" max="13" width="5.625" style="19" customWidth="1"/>
    <col min="14" max="14" width="6.25390625" style="19" customWidth="1"/>
    <col min="15" max="15" width="5.00390625" style="19" customWidth="1"/>
    <col min="16" max="16" width="7.75390625" style="19" customWidth="1"/>
    <col min="17" max="17" width="5.625" style="19" customWidth="1"/>
    <col min="18" max="18" width="9.125" style="19" customWidth="1"/>
    <col min="19" max="19" width="4.625" style="19" customWidth="1"/>
    <col min="20" max="20" width="7.125" style="19" customWidth="1"/>
    <col min="21" max="16384" width="9.125" style="19" customWidth="1"/>
  </cols>
  <sheetData>
    <row r="1" spans="1:20" s="29" customFormat="1" ht="17.2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s="29" customFormat="1" ht="17.25" customHeight="1">
      <c r="A2" s="205" t="s">
        <v>40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s="29" customFormat="1" ht="17.25" customHeight="1" thickBot="1">
      <c r="A3" s="206" t="s">
        <v>94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</row>
    <row r="4" spans="1:20" s="11" customFormat="1" ht="15" customHeight="1">
      <c r="A4" s="207" t="s">
        <v>72</v>
      </c>
      <c r="B4" s="208"/>
      <c r="C4" s="211" t="s">
        <v>1</v>
      </c>
      <c r="D4" s="211" t="s">
        <v>24</v>
      </c>
      <c r="E4" s="211" t="s">
        <v>27</v>
      </c>
      <c r="F4" s="211" t="s">
        <v>28</v>
      </c>
      <c r="G4" s="239" t="s">
        <v>21</v>
      </c>
      <c r="H4" s="240"/>
      <c r="I4" s="240"/>
      <c r="J4" s="240"/>
      <c r="K4" s="240"/>
      <c r="L4" s="240"/>
      <c r="M4" s="240"/>
      <c r="N4" s="241"/>
      <c r="O4" s="242" t="s">
        <v>2</v>
      </c>
      <c r="P4" s="243"/>
      <c r="Q4" s="242" t="s">
        <v>64</v>
      </c>
      <c r="R4" s="243"/>
      <c r="S4" s="208" t="s">
        <v>22</v>
      </c>
      <c r="T4" s="248"/>
    </row>
    <row r="5" spans="1:20" s="11" customFormat="1" ht="47.25" customHeight="1">
      <c r="A5" s="209"/>
      <c r="B5" s="210"/>
      <c r="C5" s="212"/>
      <c r="D5" s="212"/>
      <c r="E5" s="212"/>
      <c r="F5" s="212"/>
      <c r="G5" s="236" t="s">
        <v>57</v>
      </c>
      <c r="H5" s="237"/>
      <c r="I5" s="236" t="s">
        <v>58</v>
      </c>
      <c r="J5" s="237"/>
      <c r="K5" s="236" t="s">
        <v>59</v>
      </c>
      <c r="L5" s="237"/>
      <c r="M5" s="236" t="s">
        <v>63</v>
      </c>
      <c r="N5" s="237"/>
      <c r="O5" s="244"/>
      <c r="P5" s="245"/>
      <c r="Q5" s="244"/>
      <c r="R5" s="245"/>
      <c r="S5" s="249"/>
      <c r="T5" s="250"/>
    </row>
    <row r="6" spans="1:20" s="11" customFormat="1" ht="19.5" customHeight="1" thickBot="1">
      <c r="A6" s="209"/>
      <c r="B6" s="210"/>
      <c r="C6" s="212"/>
      <c r="D6" s="212"/>
      <c r="E6" s="212"/>
      <c r="F6" s="212"/>
      <c r="G6" s="30" t="s">
        <v>3</v>
      </c>
      <c r="H6" s="30" t="s">
        <v>4</v>
      </c>
      <c r="I6" s="30" t="s">
        <v>3</v>
      </c>
      <c r="J6" s="30" t="s">
        <v>4</v>
      </c>
      <c r="K6" s="30" t="s">
        <v>3</v>
      </c>
      <c r="L6" s="30" t="s">
        <v>4</v>
      </c>
      <c r="M6" s="30" t="s">
        <v>3</v>
      </c>
      <c r="N6" s="30" t="s">
        <v>4</v>
      </c>
      <c r="O6" s="30" t="s">
        <v>3</v>
      </c>
      <c r="P6" s="31" t="s">
        <v>4</v>
      </c>
      <c r="Q6" s="30" t="s">
        <v>3</v>
      </c>
      <c r="R6" s="30" t="s">
        <v>4</v>
      </c>
      <c r="S6" s="32" t="s">
        <v>3</v>
      </c>
      <c r="T6" s="33" t="s">
        <v>4</v>
      </c>
    </row>
    <row r="7" spans="1:20" s="11" customFormat="1" ht="14.25" customHeight="1" thickBot="1">
      <c r="A7" s="216" t="s">
        <v>5</v>
      </c>
      <c r="B7" s="217"/>
      <c r="C7" s="34" t="s">
        <v>6</v>
      </c>
      <c r="D7" s="34" t="s">
        <v>7</v>
      </c>
      <c r="E7" s="34" t="s">
        <v>8</v>
      </c>
      <c r="F7" s="34" t="s">
        <v>9</v>
      </c>
      <c r="G7" s="34" t="s">
        <v>10</v>
      </c>
      <c r="H7" s="14">
        <v>7</v>
      </c>
      <c r="I7" s="34" t="s">
        <v>11</v>
      </c>
      <c r="J7" s="14">
        <v>9</v>
      </c>
      <c r="K7" s="34" t="s">
        <v>12</v>
      </c>
      <c r="L7" s="14">
        <v>11</v>
      </c>
      <c r="M7" s="34" t="s">
        <v>12</v>
      </c>
      <c r="N7" s="14">
        <v>11</v>
      </c>
      <c r="O7" s="34" t="s">
        <v>13</v>
      </c>
      <c r="P7" s="35">
        <v>13</v>
      </c>
      <c r="Q7" s="34" t="s">
        <v>25</v>
      </c>
      <c r="R7" s="36">
        <v>15</v>
      </c>
      <c r="S7" s="37" t="s">
        <v>26</v>
      </c>
      <c r="T7" s="38">
        <v>17</v>
      </c>
    </row>
    <row r="8" spans="1:20" s="11" customFormat="1" ht="21.75" customHeight="1" thickBot="1">
      <c r="A8" s="213" t="s">
        <v>37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5"/>
    </row>
    <row r="9" spans="1:20" s="13" customFormat="1" ht="21" customHeight="1" thickBot="1">
      <c r="A9" s="213" t="s">
        <v>32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5"/>
    </row>
    <row r="10" spans="1:89" ht="43.5" customHeight="1">
      <c r="A10" s="234">
        <v>231</v>
      </c>
      <c r="B10" s="220" t="s">
        <v>71</v>
      </c>
      <c r="C10" s="222" t="s">
        <v>15</v>
      </c>
      <c r="D10" s="153" t="s">
        <v>118</v>
      </c>
      <c r="E10" s="154">
        <v>7</v>
      </c>
      <c r="F10" s="155">
        <v>7</v>
      </c>
      <c r="G10" s="154">
        <v>1</v>
      </c>
      <c r="H10" s="156">
        <f>G10/F10</f>
        <v>0.14285714285714285</v>
      </c>
      <c r="I10" s="154">
        <v>3</v>
      </c>
      <c r="J10" s="156">
        <f>I10/F10</f>
        <v>0.42857142857142855</v>
      </c>
      <c r="K10" s="154">
        <v>3</v>
      </c>
      <c r="L10" s="156">
        <v>0.428</v>
      </c>
      <c r="M10" s="154"/>
      <c r="N10" s="156">
        <f>SUM(M12/F12)</f>
        <v>0</v>
      </c>
      <c r="O10" s="154"/>
      <c r="P10" s="156">
        <f>O10/F10</f>
        <v>0</v>
      </c>
      <c r="Q10" s="154"/>
      <c r="R10" s="156"/>
      <c r="S10" s="154"/>
      <c r="T10" s="157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</row>
    <row r="11" spans="1:89" s="1" customFormat="1" ht="67.5" customHeight="1" thickBot="1">
      <c r="A11" s="235"/>
      <c r="B11" s="221"/>
      <c r="C11" s="223"/>
      <c r="D11" s="194" t="s">
        <v>119</v>
      </c>
      <c r="E11" s="195">
        <v>7</v>
      </c>
      <c r="F11" s="7">
        <v>7</v>
      </c>
      <c r="G11" s="195">
        <v>2</v>
      </c>
      <c r="H11" s="196">
        <f>G11/F11</f>
        <v>0.2857142857142857</v>
      </c>
      <c r="I11" s="195">
        <v>3</v>
      </c>
      <c r="J11" s="196">
        <f>I11/F11</f>
        <v>0.42857142857142855</v>
      </c>
      <c r="K11" s="195">
        <v>2</v>
      </c>
      <c r="L11" s="196">
        <v>0.285</v>
      </c>
      <c r="M11" s="195"/>
      <c r="N11" s="196"/>
      <c r="O11" s="195"/>
      <c r="P11" s="196">
        <f>O11/F11</f>
        <v>0</v>
      </c>
      <c r="Q11" s="195"/>
      <c r="R11" s="196"/>
      <c r="S11" s="195"/>
      <c r="T11" s="197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</row>
    <row r="12" spans="1:20" s="170" customFormat="1" ht="42" customHeight="1" thickBot="1">
      <c r="A12" s="228" t="s">
        <v>76</v>
      </c>
      <c r="B12" s="229"/>
      <c r="C12" s="218" t="s">
        <v>15</v>
      </c>
      <c r="D12" s="219"/>
      <c r="E12" s="168">
        <f>SUM(E11)</f>
        <v>7</v>
      </c>
      <c r="F12" s="168">
        <f>SUM(F11)</f>
        <v>7</v>
      </c>
      <c r="G12" s="168">
        <f>SUM(G11)</f>
        <v>2</v>
      </c>
      <c r="H12" s="163">
        <f>G12/F12</f>
        <v>0.2857142857142857</v>
      </c>
      <c r="I12" s="168">
        <f>SUM(I11)</f>
        <v>3</v>
      </c>
      <c r="J12" s="163">
        <f>I12/F12</f>
        <v>0.42857142857142855</v>
      </c>
      <c r="K12" s="168">
        <f>SUM(K11)</f>
        <v>2</v>
      </c>
      <c r="L12" s="163">
        <v>0.285</v>
      </c>
      <c r="M12" s="168">
        <f>SUM(M10)</f>
        <v>0</v>
      </c>
      <c r="N12" s="169">
        <f>SUM(M10/F10)</f>
        <v>0</v>
      </c>
      <c r="O12" s="168">
        <f>SUM(O10)</f>
        <v>0</v>
      </c>
      <c r="P12" s="163">
        <f>O12/F12</f>
        <v>0</v>
      </c>
      <c r="Q12" s="168">
        <f>SUM(Q10)</f>
        <v>0</v>
      </c>
      <c r="R12" s="163">
        <f>Q12/F12</f>
        <v>0</v>
      </c>
      <c r="S12" s="168">
        <f>SUM(S10)</f>
        <v>0</v>
      </c>
      <c r="T12" s="164"/>
    </row>
    <row r="13" spans="1:20" s="13" customFormat="1" ht="23.25" customHeight="1" thickBot="1">
      <c r="A13" s="213" t="s">
        <v>30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5"/>
    </row>
    <row r="14" spans="1:89" s="1" customFormat="1" ht="51.75" customHeight="1">
      <c r="A14" s="246" t="s">
        <v>55</v>
      </c>
      <c r="B14" s="220" t="s">
        <v>54</v>
      </c>
      <c r="C14" s="222" t="s">
        <v>15</v>
      </c>
      <c r="D14" s="158" t="s">
        <v>86</v>
      </c>
      <c r="E14" s="154">
        <v>42</v>
      </c>
      <c r="F14" s="154">
        <v>42</v>
      </c>
      <c r="G14" s="154">
        <v>4</v>
      </c>
      <c r="H14" s="156">
        <f>G14/F14</f>
        <v>0.09523809523809523</v>
      </c>
      <c r="I14" s="154">
        <v>12</v>
      </c>
      <c r="J14" s="156">
        <f>I14/F14</f>
        <v>0.2857142857142857</v>
      </c>
      <c r="K14" s="154">
        <v>26</v>
      </c>
      <c r="L14" s="156">
        <f>K14/F14</f>
        <v>0.6190476190476191</v>
      </c>
      <c r="M14" s="154"/>
      <c r="N14" s="156"/>
      <c r="O14" s="154"/>
      <c r="P14" s="156">
        <f>O14/F14</f>
        <v>0</v>
      </c>
      <c r="Q14" s="154"/>
      <c r="R14" s="156"/>
      <c r="S14" s="154"/>
      <c r="T14" s="157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</row>
    <row r="15" spans="1:89" s="1" customFormat="1" ht="51.75" customHeight="1" thickBot="1">
      <c r="A15" s="247"/>
      <c r="B15" s="238"/>
      <c r="C15" s="233"/>
      <c r="D15" s="160" t="s">
        <v>87</v>
      </c>
      <c r="E15" s="161">
        <v>42</v>
      </c>
      <c r="F15" s="161">
        <v>42</v>
      </c>
      <c r="G15" s="161">
        <v>6</v>
      </c>
      <c r="H15" s="12">
        <f>G15/F15</f>
        <v>0.14285714285714285</v>
      </c>
      <c r="I15" s="161">
        <v>11</v>
      </c>
      <c r="J15" s="12">
        <f>I15/F15</f>
        <v>0.2619047619047619</v>
      </c>
      <c r="K15" s="161">
        <v>25</v>
      </c>
      <c r="L15" s="12">
        <f>K15/F15</f>
        <v>0.5952380952380952</v>
      </c>
      <c r="M15" s="161"/>
      <c r="N15" s="12"/>
      <c r="O15" s="161"/>
      <c r="P15" s="12">
        <f>O15/F15</f>
        <v>0</v>
      </c>
      <c r="Q15" s="161"/>
      <c r="R15" s="12"/>
      <c r="S15" s="161"/>
      <c r="T15" s="40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</row>
    <row r="16" spans="1:89" s="1" customFormat="1" ht="26.25" customHeight="1" thickBot="1">
      <c r="A16" s="231" t="s">
        <v>75</v>
      </c>
      <c r="B16" s="232"/>
      <c r="C16" s="218" t="s">
        <v>15</v>
      </c>
      <c r="D16" s="219"/>
      <c r="E16" s="162">
        <f>SUM(E14)</f>
        <v>42</v>
      </c>
      <c r="F16" s="162">
        <f>SUM(F14)</f>
        <v>42</v>
      </c>
      <c r="G16" s="162">
        <f>SUM(G15)</f>
        <v>6</v>
      </c>
      <c r="H16" s="163">
        <f>G16/F16</f>
        <v>0.14285714285714285</v>
      </c>
      <c r="I16" s="162">
        <f>SUM(I15)</f>
        <v>11</v>
      </c>
      <c r="J16" s="163">
        <f>I16/F16</f>
        <v>0.2619047619047619</v>
      </c>
      <c r="K16" s="162">
        <f>SUM(K15)</f>
        <v>25</v>
      </c>
      <c r="L16" s="163">
        <f>K16/F16</f>
        <v>0.5952380952380952</v>
      </c>
      <c r="M16" s="162">
        <f>SUM(M14)</f>
        <v>0</v>
      </c>
      <c r="N16" s="156"/>
      <c r="O16" s="162">
        <f>SUM(O14)</f>
        <v>0</v>
      </c>
      <c r="P16" s="163">
        <f>O16/F16</f>
        <v>0</v>
      </c>
      <c r="Q16" s="162">
        <f>SUM(Q14)</f>
        <v>0</v>
      </c>
      <c r="R16" s="163">
        <f>Q16/F16</f>
        <v>0</v>
      </c>
      <c r="S16" s="162">
        <f>SUM(S14)</f>
        <v>0</v>
      </c>
      <c r="T16" s="164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</row>
    <row r="17" spans="1:256" s="170" customFormat="1" ht="27.75" customHeight="1" thickBot="1">
      <c r="A17" s="231" t="s">
        <v>77</v>
      </c>
      <c r="B17" s="232"/>
      <c r="C17" s="218" t="s">
        <v>15</v>
      </c>
      <c r="D17" s="219"/>
      <c r="E17" s="162">
        <f>SUM(E12+E16)</f>
        <v>49</v>
      </c>
      <c r="F17" s="162">
        <f>SUM(F12+F16)</f>
        <v>49</v>
      </c>
      <c r="G17" s="162">
        <f>SUM(G12+G16)</f>
        <v>8</v>
      </c>
      <c r="H17" s="163">
        <f>G17/F17</f>
        <v>0.16326530612244897</v>
      </c>
      <c r="I17" s="162">
        <f>SUM(I12+I16)</f>
        <v>14</v>
      </c>
      <c r="J17" s="163">
        <f>I17/F17</f>
        <v>0.2857142857142857</v>
      </c>
      <c r="K17" s="162">
        <f>SUM(K12+K16)</f>
        <v>27</v>
      </c>
      <c r="L17" s="163">
        <f>K17/F17</f>
        <v>0.5510204081632653</v>
      </c>
      <c r="M17" s="162">
        <f>SUM(M12+M16)</f>
        <v>0</v>
      </c>
      <c r="N17" s="156"/>
      <c r="O17" s="162">
        <f>SUM(O12+O16)</f>
        <v>0</v>
      </c>
      <c r="P17" s="163">
        <f>O17/F17</f>
        <v>0</v>
      </c>
      <c r="Q17" s="162">
        <f>SUM(Q12+Q16)</f>
        <v>0</v>
      </c>
      <c r="R17" s="163">
        <f>Q17/F17</f>
        <v>0</v>
      </c>
      <c r="S17" s="162">
        <f>SUM(S12+S16)</f>
        <v>0</v>
      </c>
      <c r="T17" s="164"/>
      <c r="IV17" s="198"/>
    </row>
    <row r="18" spans="1:254" s="101" customFormat="1" ht="32.25" customHeight="1" thickBot="1">
      <c r="A18" s="226" t="s">
        <v>23</v>
      </c>
      <c r="B18" s="227"/>
      <c r="C18" s="230" t="s">
        <v>15</v>
      </c>
      <c r="D18" s="230"/>
      <c r="E18" s="165">
        <f>SUM(E12+E16)</f>
        <v>49</v>
      </c>
      <c r="F18" s="165">
        <f>SUM(F12+F16)</f>
        <v>49</v>
      </c>
      <c r="G18" s="165">
        <f>SUM(G12+G16)</f>
        <v>8</v>
      </c>
      <c r="H18" s="166">
        <f>G18/F18</f>
        <v>0.16326530612244897</v>
      </c>
      <c r="I18" s="165">
        <f>SUM(I12+I16)</f>
        <v>14</v>
      </c>
      <c r="J18" s="166">
        <f>I18/F18</f>
        <v>0.2857142857142857</v>
      </c>
      <c r="K18" s="165">
        <f>SUM(K12+K16)</f>
        <v>27</v>
      </c>
      <c r="L18" s="166">
        <f>K18/F18</f>
        <v>0.5510204081632653</v>
      </c>
      <c r="M18" s="165"/>
      <c r="N18" s="166"/>
      <c r="O18" s="165"/>
      <c r="P18" s="166">
        <f>O18/F18</f>
        <v>0</v>
      </c>
      <c r="Q18" s="165"/>
      <c r="R18" s="166"/>
      <c r="S18" s="165"/>
      <c r="T18" s="167"/>
      <c r="IT18" s="101">
        <f>SUM(IT14:IV16)</f>
        <v>0</v>
      </c>
    </row>
    <row r="19" spans="1:20" s="29" customFormat="1" ht="43.5" customHeight="1">
      <c r="A19" s="224" t="s">
        <v>56</v>
      </c>
      <c r="B19" s="224"/>
      <c r="C19" s="224"/>
      <c r="D19" s="224"/>
      <c r="E19" s="224"/>
      <c r="F19" s="224"/>
      <c r="G19" s="224"/>
      <c r="H19" s="224"/>
      <c r="I19" s="225"/>
      <c r="J19" s="224"/>
      <c r="K19" s="225"/>
      <c r="L19" s="224"/>
      <c r="M19" s="225"/>
      <c r="N19" s="224"/>
      <c r="O19" s="225"/>
      <c r="P19" s="224"/>
      <c r="Q19" s="225"/>
      <c r="R19" s="224"/>
      <c r="S19" s="225"/>
      <c r="T19" s="224"/>
    </row>
  </sheetData>
  <sheetProtection/>
  <mergeCells count="35">
    <mergeCell ref="A16:B16"/>
    <mergeCell ref="Q4:R5"/>
    <mergeCell ref="G5:H5"/>
    <mergeCell ref="F4:F6"/>
    <mergeCell ref="D4:D6"/>
    <mergeCell ref="K5:L5"/>
    <mergeCell ref="A9:T9"/>
    <mergeCell ref="A14:A15"/>
    <mergeCell ref="O4:P5"/>
    <mergeCell ref="S4:T5"/>
    <mergeCell ref="C14:C15"/>
    <mergeCell ref="A10:A11"/>
    <mergeCell ref="I5:J5"/>
    <mergeCell ref="E4:E6"/>
    <mergeCell ref="B14:B15"/>
    <mergeCell ref="M5:N5"/>
    <mergeCell ref="G4:N4"/>
    <mergeCell ref="A13:T13"/>
    <mergeCell ref="C16:D16"/>
    <mergeCell ref="B10:B11"/>
    <mergeCell ref="C10:C11"/>
    <mergeCell ref="A19:T19"/>
    <mergeCell ref="A18:B18"/>
    <mergeCell ref="A12:B12"/>
    <mergeCell ref="C12:D12"/>
    <mergeCell ref="C18:D18"/>
    <mergeCell ref="A17:B17"/>
    <mergeCell ref="C17:D17"/>
    <mergeCell ref="A1:T1"/>
    <mergeCell ref="A2:T2"/>
    <mergeCell ref="A3:T3"/>
    <mergeCell ref="A4:B6"/>
    <mergeCell ref="C4:C6"/>
    <mergeCell ref="A8:T8"/>
    <mergeCell ref="A7:B7"/>
  </mergeCells>
  <printOptions/>
  <pageMargins left="0.2362204724409449" right="0.15748031496062992" top="0.1968503937007874" bottom="0.2362204724409449" header="0.15748031496062992" footer="0.15748031496062992"/>
  <pageSetup horizontalDpi="360" verticalDpi="36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Zeros="0" view="pageBreakPreview" zoomScaleSheetLayoutView="100" zoomScalePageLayoutView="0" workbookViewId="0" topLeftCell="A28">
      <selection activeCell="L37" sqref="L37"/>
    </sheetView>
  </sheetViews>
  <sheetFormatPr defaultColWidth="9.00390625" defaultRowHeight="12.75"/>
  <cols>
    <col min="1" max="1" width="25.00390625" style="120" customWidth="1"/>
    <col min="2" max="2" width="6.875" style="120" customWidth="1"/>
    <col min="3" max="3" width="14.00390625" style="120" customWidth="1"/>
    <col min="4" max="4" width="8.625" style="120" customWidth="1"/>
    <col min="5" max="5" width="7.625" style="120" customWidth="1"/>
    <col min="6" max="6" width="6.00390625" style="120" customWidth="1"/>
    <col min="7" max="7" width="8.00390625" style="120" customWidth="1"/>
    <col min="8" max="8" width="5.75390625" style="120" customWidth="1"/>
    <col min="9" max="9" width="8.25390625" style="120" customWidth="1"/>
    <col min="10" max="10" width="6.00390625" style="120" customWidth="1"/>
    <col min="11" max="11" width="9.375" style="120" customWidth="1"/>
    <col min="12" max="12" width="5.375" style="120" customWidth="1"/>
    <col min="13" max="13" width="6.625" style="120" customWidth="1"/>
    <col min="14" max="14" width="4.875" style="120" customWidth="1"/>
    <col min="15" max="15" width="6.75390625" style="120" customWidth="1"/>
    <col min="16" max="16" width="6.00390625" style="120" customWidth="1"/>
    <col min="17" max="17" width="8.25390625" style="120" customWidth="1"/>
    <col min="18" max="18" width="4.75390625" style="120" customWidth="1"/>
    <col min="19" max="19" width="7.25390625" style="120" customWidth="1"/>
    <col min="20" max="20" width="5.00390625" style="120" customWidth="1"/>
    <col min="21" max="21" width="8.75390625" style="120" customWidth="1"/>
    <col min="22" max="16384" width="9.125" style="120" customWidth="1"/>
  </cols>
  <sheetData>
    <row r="1" spans="1:21" s="103" customFormat="1" ht="16.5" customHeight="1">
      <c r="A1" s="269" t="s">
        <v>95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s="103" customFormat="1" ht="16.5" customHeight="1" thickBot="1">
      <c r="A2" s="270" t="s">
        <v>124</v>
      </c>
      <c r="B2" s="270"/>
      <c r="C2" s="270"/>
      <c r="D2" s="270"/>
      <c r="E2" s="270"/>
      <c r="F2" s="270"/>
      <c r="G2" s="270"/>
      <c r="H2" s="270"/>
      <c r="I2" s="271"/>
      <c r="J2" s="270"/>
      <c r="K2" s="271"/>
      <c r="L2" s="270"/>
      <c r="M2" s="271"/>
      <c r="N2" s="270"/>
      <c r="O2" s="271"/>
      <c r="P2" s="270"/>
      <c r="Q2" s="271"/>
      <c r="R2" s="270"/>
      <c r="S2" s="271"/>
      <c r="T2" s="270"/>
      <c r="U2" s="271"/>
    </row>
    <row r="3" spans="1:21" s="104" customFormat="1" ht="12.75" customHeight="1">
      <c r="A3" s="272" t="s">
        <v>72</v>
      </c>
      <c r="B3" s="251" t="s">
        <v>16</v>
      </c>
      <c r="C3" s="276" t="s">
        <v>24</v>
      </c>
      <c r="D3" s="251" t="s">
        <v>27</v>
      </c>
      <c r="E3" s="251" t="s">
        <v>28</v>
      </c>
      <c r="F3" s="280" t="s">
        <v>21</v>
      </c>
      <c r="G3" s="280"/>
      <c r="H3" s="280"/>
      <c r="I3" s="281"/>
      <c r="J3" s="280"/>
      <c r="K3" s="281"/>
      <c r="L3" s="251" t="s">
        <v>2</v>
      </c>
      <c r="M3" s="252"/>
      <c r="N3" s="251" t="s">
        <v>17</v>
      </c>
      <c r="O3" s="252"/>
      <c r="P3" s="251" t="s">
        <v>18</v>
      </c>
      <c r="Q3" s="264"/>
      <c r="R3" s="251" t="s">
        <v>19</v>
      </c>
      <c r="S3" s="252"/>
      <c r="T3" s="251" t="s">
        <v>20</v>
      </c>
      <c r="U3" s="285"/>
    </row>
    <row r="4" spans="1:21" s="104" customFormat="1" ht="12.75">
      <c r="A4" s="273"/>
      <c r="B4" s="253"/>
      <c r="C4" s="277"/>
      <c r="D4" s="253"/>
      <c r="E4" s="253"/>
      <c r="F4" s="263" t="s">
        <v>57</v>
      </c>
      <c r="G4" s="263"/>
      <c r="H4" s="263" t="s">
        <v>58</v>
      </c>
      <c r="I4" s="279"/>
      <c r="J4" s="263" t="s">
        <v>59</v>
      </c>
      <c r="K4" s="279"/>
      <c r="L4" s="253"/>
      <c r="M4" s="254"/>
      <c r="N4" s="253"/>
      <c r="O4" s="254"/>
      <c r="P4" s="253"/>
      <c r="Q4" s="265"/>
      <c r="R4" s="253"/>
      <c r="S4" s="254"/>
      <c r="T4" s="253"/>
      <c r="U4" s="286"/>
    </row>
    <row r="5" spans="1:21" s="104" customFormat="1" ht="12" customHeight="1">
      <c r="A5" s="274"/>
      <c r="B5" s="253"/>
      <c r="C5" s="277"/>
      <c r="D5" s="253"/>
      <c r="E5" s="253"/>
      <c r="F5" s="263"/>
      <c r="G5" s="263"/>
      <c r="H5" s="263"/>
      <c r="I5" s="279"/>
      <c r="J5" s="263"/>
      <c r="K5" s="279"/>
      <c r="L5" s="255"/>
      <c r="M5" s="256"/>
      <c r="N5" s="255"/>
      <c r="O5" s="256"/>
      <c r="P5" s="255"/>
      <c r="Q5" s="266"/>
      <c r="R5" s="255"/>
      <c r="S5" s="256"/>
      <c r="T5" s="255"/>
      <c r="U5" s="287"/>
    </row>
    <row r="6" spans="1:21" s="104" customFormat="1" ht="15" customHeight="1" thickBot="1">
      <c r="A6" s="275"/>
      <c r="B6" s="255"/>
      <c r="C6" s="278"/>
      <c r="D6" s="255"/>
      <c r="E6" s="255"/>
      <c r="F6" s="105" t="s">
        <v>3</v>
      </c>
      <c r="G6" s="105" t="s">
        <v>4</v>
      </c>
      <c r="H6" s="105" t="s">
        <v>3</v>
      </c>
      <c r="I6" s="106" t="s">
        <v>4</v>
      </c>
      <c r="J6" s="105" t="s">
        <v>3</v>
      </c>
      <c r="K6" s="106" t="s">
        <v>4</v>
      </c>
      <c r="L6" s="107" t="s">
        <v>3</v>
      </c>
      <c r="M6" s="108" t="s">
        <v>4</v>
      </c>
      <c r="N6" s="107" t="s">
        <v>3</v>
      </c>
      <c r="O6" s="109" t="s">
        <v>4</v>
      </c>
      <c r="P6" s="107" t="s">
        <v>3</v>
      </c>
      <c r="Q6" s="108" t="s">
        <v>4</v>
      </c>
      <c r="R6" s="107" t="s">
        <v>3</v>
      </c>
      <c r="S6" s="108" t="s">
        <v>4</v>
      </c>
      <c r="T6" s="107" t="s">
        <v>3</v>
      </c>
      <c r="U6" s="110" t="s">
        <v>4</v>
      </c>
    </row>
    <row r="7" spans="1:21" s="104" customFormat="1" ht="12" customHeight="1" thickBot="1">
      <c r="A7" s="111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3">
        <v>9</v>
      </c>
      <c r="J7" s="112">
        <v>10</v>
      </c>
      <c r="K7" s="113">
        <v>11</v>
      </c>
      <c r="L7" s="112">
        <v>12</v>
      </c>
      <c r="M7" s="113">
        <v>13</v>
      </c>
      <c r="N7" s="112">
        <v>14</v>
      </c>
      <c r="O7" s="114">
        <v>15</v>
      </c>
      <c r="P7" s="112">
        <v>16</v>
      </c>
      <c r="Q7" s="113">
        <v>17</v>
      </c>
      <c r="R7" s="112">
        <v>18</v>
      </c>
      <c r="S7" s="113">
        <v>19</v>
      </c>
      <c r="T7" s="112">
        <v>20</v>
      </c>
      <c r="U7" s="115">
        <v>21</v>
      </c>
    </row>
    <row r="8" spans="1:21" s="116" customFormat="1" ht="12.75" customHeight="1" thickBot="1">
      <c r="A8" s="213" t="s">
        <v>39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</row>
    <row r="9" spans="1:21" s="104" customFormat="1" ht="13.5" customHeight="1" thickBot="1">
      <c r="A9" s="213" t="s">
        <v>30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5"/>
    </row>
    <row r="10" spans="1:21" s="104" customFormat="1" ht="25.5" customHeight="1">
      <c r="A10" s="288" t="s">
        <v>109</v>
      </c>
      <c r="B10" s="257" t="s">
        <v>14</v>
      </c>
      <c r="C10" s="144" t="s">
        <v>87</v>
      </c>
      <c r="D10" s="145">
        <v>7</v>
      </c>
      <c r="E10" s="145">
        <v>7</v>
      </c>
      <c r="F10" s="146"/>
      <c r="G10" s="147">
        <f aca="true" t="shared" si="0" ref="G10:G15">F10/E10</f>
        <v>0</v>
      </c>
      <c r="H10" s="146">
        <v>1</v>
      </c>
      <c r="I10" s="147">
        <f aca="true" t="shared" si="1" ref="I10:I17">H10/E10</f>
        <v>0.14285714285714285</v>
      </c>
      <c r="J10" s="146">
        <v>6</v>
      </c>
      <c r="K10" s="189">
        <f>SUM(J10/E10)</f>
        <v>0.8571428571428571</v>
      </c>
      <c r="L10" s="146"/>
      <c r="M10" s="147">
        <f aca="true" t="shared" si="2" ref="M10:M17">L10/E10</f>
        <v>0</v>
      </c>
      <c r="N10" s="146"/>
      <c r="O10" s="147">
        <f aca="true" t="shared" si="3" ref="O10:O17">N10/$E10</f>
        <v>0</v>
      </c>
      <c r="P10" s="146"/>
      <c r="Q10" s="147">
        <f aca="true" t="shared" si="4" ref="Q10:Q17">P10/$E10</f>
        <v>0</v>
      </c>
      <c r="R10" s="146"/>
      <c r="S10" s="147">
        <f aca="true" t="shared" si="5" ref="S10:S17">R10/$E10</f>
        <v>0</v>
      </c>
      <c r="T10" s="146"/>
      <c r="U10" s="148">
        <f aca="true" t="shared" si="6" ref="U10:U17">T10/$E10</f>
        <v>0</v>
      </c>
    </row>
    <row r="11" spans="1:21" s="119" customFormat="1" ht="25.5" customHeight="1" thickBot="1">
      <c r="A11" s="289"/>
      <c r="B11" s="258"/>
      <c r="C11" s="149" t="s">
        <v>86</v>
      </c>
      <c r="D11" s="150">
        <v>7</v>
      </c>
      <c r="E11" s="150">
        <v>7</v>
      </c>
      <c r="F11" s="106"/>
      <c r="G11" s="151">
        <f t="shared" si="0"/>
        <v>0</v>
      </c>
      <c r="H11" s="106">
        <v>1</v>
      </c>
      <c r="I11" s="151">
        <f t="shared" si="1"/>
        <v>0.14285714285714285</v>
      </c>
      <c r="J11" s="106">
        <v>6</v>
      </c>
      <c r="K11" s="185">
        <f aca="true" t="shared" si="7" ref="K11:K17">SUM(J11/E11)</f>
        <v>0.8571428571428571</v>
      </c>
      <c r="L11" s="106"/>
      <c r="M11" s="151">
        <f t="shared" si="2"/>
        <v>0</v>
      </c>
      <c r="N11" s="106"/>
      <c r="O11" s="151">
        <f t="shared" si="3"/>
        <v>0</v>
      </c>
      <c r="P11" s="106"/>
      <c r="Q11" s="151">
        <f t="shared" si="4"/>
        <v>0</v>
      </c>
      <c r="R11" s="106"/>
      <c r="S11" s="151">
        <f t="shared" si="5"/>
        <v>0</v>
      </c>
      <c r="T11" s="106"/>
      <c r="U11" s="152">
        <f t="shared" si="6"/>
        <v>0</v>
      </c>
    </row>
    <row r="12" spans="1:21" s="104" customFormat="1" ht="24" customHeight="1">
      <c r="A12" s="289"/>
      <c r="B12" s="257" t="s">
        <v>15</v>
      </c>
      <c r="C12" s="144" t="s">
        <v>87</v>
      </c>
      <c r="D12" s="145">
        <v>3</v>
      </c>
      <c r="E12" s="145">
        <v>3</v>
      </c>
      <c r="F12" s="146"/>
      <c r="G12" s="147">
        <f t="shared" si="0"/>
        <v>0</v>
      </c>
      <c r="H12" s="146"/>
      <c r="I12" s="147">
        <f t="shared" si="1"/>
        <v>0</v>
      </c>
      <c r="J12" s="146">
        <v>3</v>
      </c>
      <c r="K12" s="189">
        <f t="shared" si="7"/>
        <v>1</v>
      </c>
      <c r="L12" s="146"/>
      <c r="M12" s="147">
        <f t="shared" si="2"/>
        <v>0</v>
      </c>
      <c r="N12" s="146"/>
      <c r="O12" s="147">
        <f t="shared" si="3"/>
        <v>0</v>
      </c>
      <c r="P12" s="146"/>
      <c r="Q12" s="147">
        <f t="shared" si="4"/>
        <v>0</v>
      </c>
      <c r="R12" s="146"/>
      <c r="S12" s="147">
        <f t="shared" si="5"/>
        <v>0</v>
      </c>
      <c r="T12" s="146"/>
      <c r="U12" s="148">
        <f t="shared" si="6"/>
        <v>0</v>
      </c>
    </row>
    <row r="13" spans="1:21" s="119" customFormat="1" ht="25.5" customHeight="1" thickBot="1">
      <c r="A13" s="290"/>
      <c r="B13" s="258"/>
      <c r="C13" s="149" t="s">
        <v>86</v>
      </c>
      <c r="D13" s="150">
        <v>3</v>
      </c>
      <c r="E13" s="150">
        <v>3</v>
      </c>
      <c r="F13" s="106"/>
      <c r="G13" s="151">
        <f t="shared" si="0"/>
        <v>0</v>
      </c>
      <c r="H13" s="106"/>
      <c r="I13" s="151">
        <f t="shared" si="1"/>
        <v>0</v>
      </c>
      <c r="J13" s="106">
        <v>3</v>
      </c>
      <c r="K13" s="185">
        <f t="shared" si="7"/>
        <v>1</v>
      </c>
      <c r="L13" s="106"/>
      <c r="M13" s="151">
        <f t="shared" si="2"/>
        <v>0</v>
      </c>
      <c r="N13" s="106"/>
      <c r="O13" s="151">
        <f t="shared" si="3"/>
        <v>0</v>
      </c>
      <c r="P13" s="106"/>
      <c r="Q13" s="151">
        <f t="shared" si="4"/>
        <v>0</v>
      </c>
      <c r="R13" s="106"/>
      <c r="S13" s="151">
        <f t="shared" si="5"/>
        <v>0</v>
      </c>
      <c r="T13" s="106"/>
      <c r="U13" s="152">
        <f t="shared" si="6"/>
        <v>0</v>
      </c>
    </row>
    <row r="14" spans="1:21" s="104" customFormat="1" ht="75" customHeight="1">
      <c r="A14" s="267" t="s">
        <v>112</v>
      </c>
      <c r="B14" s="291" t="s">
        <v>14</v>
      </c>
      <c r="C14" s="123" t="s">
        <v>113</v>
      </c>
      <c r="D14" s="124">
        <v>1</v>
      </c>
      <c r="E14" s="124">
        <v>1</v>
      </c>
      <c r="F14" s="125"/>
      <c r="G14" s="126">
        <f t="shared" si="0"/>
        <v>0</v>
      </c>
      <c r="H14" s="125"/>
      <c r="I14" s="126">
        <f t="shared" si="1"/>
        <v>0</v>
      </c>
      <c r="J14" s="125">
        <v>1</v>
      </c>
      <c r="K14" s="189">
        <f t="shared" si="7"/>
        <v>1</v>
      </c>
      <c r="L14" s="125"/>
      <c r="M14" s="126">
        <f t="shared" si="2"/>
        <v>0</v>
      </c>
      <c r="N14" s="125"/>
      <c r="O14" s="126">
        <f t="shared" si="3"/>
        <v>0</v>
      </c>
      <c r="P14" s="125"/>
      <c r="Q14" s="126">
        <f t="shared" si="4"/>
        <v>0</v>
      </c>
      <c r="R14" s="125"/>
      <c r="S14" s="126">
        <f t="shared" si="5"/>
        <v>0</v>
      </c>
      <c r="T14" s="125"/>
      <c r="U14" s="127">
        <f t="shared" si="6"/>
        <v>0</v>
      </c>
    </row>
    <row r="15" spans="1:21" s="119" customFormat="1" ht="94.5" customHeight="1" thickBot="1">
      <c r="A15" s="268"/>
      <c r="B15" s="258"/>
      <c r="C15" s="123" t="s">
        <v>114</v>
      </c>
      <c r="D15" s="124">
        <v>1</v>
      </c>
      <c r="E15" s="124">
        <v>1</v>
      </c>
      <c r="F15" s="125"/>
      <c r="G15" s="126">
        <f t="shared" si="0"/>
        <v>0</v>
      </c>
      <c r="H15" s="125"/>
      <c r="I15" s="126">
        <f t="shared" si="1"/>
        <v>0</v>
      </c>
      <c r="J15" s="125">
        <v>1</v>
      </c>
      <c r="K15" s="185">
        <f t="shared" si="7"/>
        <v>1</v>
      </c>
      <c r="L15" s="125"/>
      <c r="M15" s="126">
        <f t="shared" si="2"/>
        <v>0</v>
      </c>
      <c r="N15" s="125"/>
      <c r="O15" s="126">
        <f t="shared" si="3"/>
        <v>0</v>
      </c>
      <c r="P15" s="125"/>
      <c r="Q15" s="126">
        <f t="shared" si="4"/>
        <v>0</v>
      </c>
      <c r="R15" s="125"/>
      <c r="S15" s="126">
        <f t="shared" si="5"/>
        <v>0</v>
      </c>
      <c r="T15" s="125"/>
      <c r="U15" s="127">
        <f t="shared" si="6"/>
        <v>0</v>
      </c>
    </row>
    <row r="16" spans="1:21" s="119" customFormat="1" ht="14.25" customHeight="1" thickBot="1">
      <c r="A16" s="261" t="s">
        <v>75</v>
      </c>
      <c r="B16" s="259" t="s">
        <v>14</v>
      </c>
      <c r="C16" s="260"/>
      <c r="D16" s="128">
        <f>SUM(D10+D14)</f>
        <v>8</v>
      </c>
      <c r="E16" s="128">
        <f>SUM(E10+E14)</f>
        <v>8</v>
      </c>
      <c r="F16" s="128">
        <f>SUM(F10+F14)</f>
        <v>0</v>
      </c>
      <c r="G16" s="128">
        <f>SUM(G10+G14)</f>
        <v>0</v>
      </c>
      <c r="H16" s="128">
        <f>SUM(H10+H14)</f>
        <v>1</v>
      </c>
      <c r="I16" s="117">
        <f t="shared" si="1"/>
        <v>0.125</v>
      </c>
      <c r="J16" s="128">
        <f>SUM(J10+J14)</f>
        <v>7</v>
      </c>
      <c r="K16" s="190">
        <f t="shared" si="7"/>
        <v>0.875</v>
      </c>
      <c r="L16" s="128">
        <f>SUM(L10:L10)</f>
        <v>0</v>
      </c>
      <c r="M16" s="117">
        <f t="shared" si="2"/>
        <v>0</v>
      </c>
      <c r="N16" s="128">
        <f>SUM(N10:N10)</f>
        <v>0</v>
      </c>
      <c r="O16" s="117">
        <f t="shared" si="3"/>
        <v>0</v>
      </c>
      <c r="P16" s="128">
        <f>SUM(P10:P10)</f>
        <v>0</v>
      </c>
      <c r="Q16" s="117">
        <f t="shared" si="4"/>
        <v>0</v>
      </c>
      <c r="R16" s="128">
        <f>SUM(R10:R10)</f>
        <v>0</v>
      </c>
      <c r="S16" s="117">
        <f t="shared" si="5"/>
        <v>0</v>
      </c>
      <c r="T16" s="128">
        <f>SUM(T10:T10)</f>
        <v>0</v>
      </c>
      <c r="U16" s="118">
        <f t="shared" si="6"/>
        <v>0</v>
      </c>
    </row>
    <row r="17" spans="1:21" s="116" customFormat="1" ht="14.25" customHeight="1" thickBot="1">
      <c r="A17" s="262"/>
      <c r="B17" s="259" t="s">
        <v>15</v>
      </c>
      <c r="C17" s="260"/>
      <c r="D17" s="128">
        <f>SUM(D13)</f>
        <v>3</v>
      </c>
      <c r="E17" s="128">
        <f>SUM(E13)</f>
        <v>3</v>
      </c>
      <c r="F17" s="128">
        <f>SUM(F13)</f>
        <v>0</v>
      </c>
      <c r="G17" s="128">
        <f>SUM(G13)</f>
        <v>0</v>
      </c>
      <c r="H17" s="128">
        <f>SUM(H13)</f>
        <v>0</v>
      </c>
      <c r="I17" s="117">
        <f t="shared" si="1"/>
        <v>0</v>
      </c>
      <c r="J17" s="128">
        <f>SUM(J13)</f>
        <v>3</v>
      </c>
      <c r="K17" s="190">
        <f t="shared" si="7"/>
        <v>1</v>
      </c>
      <c r="L17" s="128">
        <f>SUM(L11:L11)</f>
        <v>0</v>
      </c>
      <c r="M17" s="117">
        <f t="shared" si="2"/>
        <v>0</v>
      </c>
      <c r="N17" s="128">
        <f>SUM(N11:N11)</f>
        <v>0</v>
      </c>
      <c r="O17" s="117">
        <f t="shared" si="3"/>
        <v>0</v>
      </c>
      <c r="P17" s="128">
        <f>SUM(P11:P11)</f>
        <v>0</v>
      </c>
      <c r="Q17" s="117">
        <f t="shared" si="4"/>
        <v>0</v>
      </c>
      <c r="R17" s="128">
        <f>SUM(R11:R11)</f>
        <v>0</v>
      </c>
      <c r="S17" s="117">
        <f t="shared" si="5"/>
        <v>0</v>
      </c>
      <c r="T17" s="128">
        <f>SUM(T11:T11)</f>
        <v>0</v>
      </c>
      <c r="U17" s="118">
        <f t="shared" si="6"/>
        <v>0</v>
      </c>
    </row>
    <row r="18" spans="1:21" s="104" customFormat="1" ht="15" customHeight="1" thickBot="1">
      <c r="A18" s="282" t="s">
        <v>32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4"/>
    </row>
    <row r="19" spans="1:21" s="119" customFormat="1" ht="37.5" customHeight="1">
      <c r="A19" s="288" t="s">
        <v>116</v>
      </c>
      <c r="B19" s="257" t="s">
        <v>15</v>
      </c>
      <c r="C19" s="136" t="s">
        <v>115</v>
      </c>
      <c r="D19" s="137">
        <v>1</v>
      </c>
      <c r="E19" s="137">
        <v>1</v>
      </c>
      <c r="F19" s="138"/>
      <c r="G19" s="132">
        <f>F19/E19</f>
        <v>0</v>
      </c>
      <c r="H19" s="138">
        <v>1</v>
      </c>
      <c r="I19" s="132">
        <f>H19/E19</f>
        <v>1</v>
      </c>
      <c r="J19" s="138"/>
      <c r="K19" s="132"/>
      <c r="L19" s="138"/>
      <c r="M19" s="132">
        <f>L19/E19</f>
        <v>0</v>
      </c>
      <c r="N19" s="138"/>
      <c r="O19" s="132">
        <f>N19/$E19</f>
        <v>0</v>
      </c>
      <c r="P19" s="138"/>
      <c r="Q19" s="132">
        <f>P19/$E19</f>
        <v>0</v>
      </c>
      <c r="R19" s="138"/>
      <c r="S19" s="132"/>
      <c r="T19" s="138"/>
      <c r="U19" s="139">
        <f>T19/$E19</f>
        <v>0</v>
      </c>
    </row>
    <row r="20" spans="1:21" s="119" customFormat="1" ht="39" customHeight="1" thickBot="1">
      <c r="A20" s="290"/>
      <c r="B20" s="258"/>
      <c r="C20" s="136" t="s">
        <v>117</v>
      </c>
      <c r="D20" s="137">
        <v>1</v>
      </c>
      <c r="E20" s="137">
        <v>1</v>
      </c>
      <c r="F20" s="138"/>
      <c r="G20" s="132">
        <f>F20/E20</f>
        <v>0</v>
      </c>
      <c r="H20" s="138">
        <v>1</v>
      </c>
      <c r="I20" s="132">
        <f>H20/E20</f>
        <v>1</v>
      </c>
      <c r="J20" s="138"/>
      <c r="K20" s="132"/>
      <c r="L20" s="138"/>
      <c r="M20" s="132">
        <f>L20/E20</f>
        <v>0</v>
      </c>
      <c r="N20" s="138"/>
      <c r="O20" s="132">
        <f>N20/$E20</f>
        <v>0</v>
      </c>
      <c r="P20" s="138"/>
      <c r="Q20" s="132">
        <f>P20/$E20</f>
        <v>0</v>
      </c>
      <c r="R20" s="138"/>
      <c r="S20" s="132"/>
      <c r="T20" s="138"/>
      <c r="U20" s="139">
        <f>T20/$E20</f>
        <v>0</v>
      </c>
    </row>
    <row r="21" spans="1:21" s="116" customFormat="1" ht="37.5" customHeight="1" thickBot="1">
      <c r="A21" s="202" t="s">
        <v>76</v>
      </c>
      <c r="B21" s="259" t="s">
        <v>15</v>
      </c>
      <c r="C21" s="260"/>
      <c r="D21" s="140">
        <f>SUM(D20:D20)</f>
        <v>1</v>
      </c>
      <c r="E21" s="140">
        <f>SUM(E20:E20)</f>
        <v>1</v>
      </c>
      <c r="F21" s="140">
        <f>SUM(F20:F20)</f>
        <v>0</v>
      </c>
      <c r="G21" s="117">
        <f>F21/E21</f>
        <v>0</v>
      </c>
      <c r="H21" s="141">
        <f>SUM(H20:H20)</f>
        <v>1</v>
      </c>
      <c r="I21" s="117">
        <f>H21/E21</f>
        <v>1</v>
      </c>
      <c r="J21" s="141">
        <f>SUM(J20:J20)</f>
        <v>0</v>
      </c>
      <c r="K21" s="117">
        <f>J21/E21</f>
        <v>0</v>
      </c>
      <c r="L21" s="141">
        <f>SUM(L20:L20)</f>
        <v>0</v>
      </c>
      <c r="M21" s="117">
        <f>L21/E21</f>
        <v>0</v>
      </c>
      <c r="N21" s="141">
        <f>SUM(N20:N20)</f>
        <v>0</v>
      </c>
      <c r="O21" s="117">
        <f>N21/E21</f>
        <v>0</v>
      </c>
      <c r="P21" s="141">
        <f>SUM(P20:P20)</f>
        <v>0</v>
      </c>
      <c r="Q21" s="117">
        <f>P21/E21</f>
        <v>0</v>
      </c>
      <c r="R21" s="141">
        <f>SUM(R20:R20)</f>
        <v>0</v>
      </c>
      <c r="S21" s="117">
        <f>R21/E21</f>
        <v>0</v>
      </c>
      <c r="T21" s="141">
        <f>SUM(T10+T20)</f>
        <v>0</v>
      </c>
      <c r="U21" s="118">
        <f>T21/E21</f>
        <v>0</v>
      </c>
    </row>
    <row r="22" spans="1:21" s="119" customFormat="1" ht="17.25" customHeight="1" thickBot="1">
      <c r="A22" s="261" t="s">
        <v>77</v>
      </c>
      <c r="B22" s="259" t="s">
        <v>14</v>
      </c>
      <c r="C22" s="260"/>
      <c r="D22" s="128">
        <f>SUM(D16)</f>
        <v>8</v>
      </c>
      <c r="E22" s="128">
        <f>SUM(E16)</f>
        <v>8</v>
      </c>
      <c r="F22" s="128">
        <f>SUM(F16)</f>
        <v>0</v>
      </c>
      <c r="G22" s="128">
        <f>SUM(G16)</f>
        <v>0</v>
      </c>
      <c r="H22" s="128">
        <f>SUM(H16)</f>
        <v>1</v>
      </c>
      <c r="I22" s="117">
        <f>H22/E22</f>
        <v>0.125</v>
      </c>
      <c r="J22" s="128">
        <f>SUM(J16)</f>
        <v>7</v>
      </c>
      <c r="K22" s="117">
        <f>SUM(J22/E22)</f>
        <v>0.875</v>
      </c>
      <c r="L22" s="128">
        <f>SUM(L16:L16)</f>
        <v>0</v>
      </c>
      <c r="M22" s="117">
        <f>L22/E22</f>
        <v>0</v>
      </c>
      <c r="N22" s="128">
        <f>SUM(N16:N16)</f>
        <v>0</v>
      </c>
      <c r="O22" s="117">
        <f>N22/$E22</f>
        <v>0</v>
      </c>
      <c r="P22" s="128">
        <f>SUM(P16:P16)</f>
        <v>0</v>
      </c>
      <c r="Q22" s="117">
        <f>P22/$E22</f>
        <v>0</v>
      </c>
      <c r="R22" s="128">
        <f>SUM(R16:R16)</f>
        <v>0</v>
      </c>
      <c r="S22" s="117">
        <f>R22/$E22</f>
        <v>0</v>
      </c>
      <c r="T22" s="128">
        <f>SUM(T16:T16)</f>
        <v>0</v>
      </c>
      <c r="U22" s="118">
        <f>T22/$E22</f>
        <v>0</v>
      </c>
    </row>
    <row r="23" spans="1:21" s="116" customFormat="1" ht="17.25" customHeight="1" thickBot="1">
      <c r="A23" s="262"/>
      <c r="B23" s="259" t="s">
        <v>15</v>
      </c>
      <c r="C23" s="260"/>
      <c r="D23" s="128">
        <f>SUM(D17+D21)</f>
        <v>4</v>
      </c>
      <c r="E23" s="128">
        <f>SUM(E17+E21)</f>
        <v>4</v>
      </c>
      <c r="F23" s="128">
        <f>SUM(F17+F21)</f>
        <v>0</v>
      </c>
      <c r="G23" s="128">
        <f>SUM(G17+G21)</f>
        <v>0</v>
      </c>
      <c r="H23" s="128">
        <f>SUM(H17+H21)</f>
        <v>1</v>
      </c>
      <c r="I23" s="117">
        <f>H23/E23</f>
        <v>0.25</v>
      </c>
      <c r="J23" s="128">
        <f>SUM(J17+J21)</f>
        <v>3</v>
      </c>
      <c r="K23" s="117">
        <f>SUM(J23/E23)</f>
        <v>0.75</v>
      </c>
      <c r="L23" s="128">
        <f>SUM(L17:L17)</f>
        <v>0</v>
      </c>
      <c r="M23" s="117">
        <f>L23/E23</f>
        <v>0</v>
      </c>
      <c r="N23" s="128">
        <f>SUM(N17:N17)</f>
        <v>0</v>
      </c>
      <c r="O23" s="117">
        <f>N23/$E23</f>
        <v>0</v>
      </c>
      <c r="P23" s="128">
        <f>SUM(P17:P17)</f>
        <v>0</v>
      </c>
      <c r="Q23" s="117">
        <f>P23/$E23</f>
        <v>0</v>
      </c>
      <c r="R23" s="128">
        <f>SUM(R17:R17)</f>
        <v>0</v>
      </c>
      <c r="S23" s="117">
        <f>R23/$E23</f>
        <v>0</v>
      </c>
      <c r="T23" s="128">
        <f>SUM(T17:T17)</f>
        <v>0</v>
      </c>
      <c r="U23" s="118">
        <f>T23/$E23</f>
        <v>0</v>
      </c>
    </row>
    <row r="24" spans="1:21" s="104" customFormat="1" ht="17.25" customHeight="1" thickBot="1">
      <c r="A24" s="282" t="s">
        <v>38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4"/>
    </row>
    <row r="25" spans="1:21" s="119" customFormat="1" ht="62.25" customHeight="1" thickBot="1">
      <c r="A25" s="172" t="s">
        <v>120</v>
      </c>
      <c r="B25" s="173" t="s">
        <v>14</v>
      </c>
      <c r="C25" s="174" t="s">
        <v>106</v>
      </c>
      <c r="D25" s="175">
        <v>1</v>
      </c>
      <c r="E25" s="175">
        <v>1</v>
      </c>
      <c r="F25" s="113"/>
      <c r="G25" s="176">
        <f aca="true" t="shared" si="8" ref="G25:G31">F25/E25</f>
        <v>0</v>
      </c>
      <c r="H25" s="113"/>
      <c r="I25" s="176">
        <f aca="true" t="shared" si="9" ref="I25:I31">H25/E25</f>
        <v>0</v>
      </c>
      <c r="J25" s="113">
        <v>1</v>
      </c>
      <c r="K25" s="178">
        <f aca="true" t="shared" si="10" ref="K25:K33">J25/E25</f>
        <v>1</v>
      </c>
      <c r="L25" s="113"/>
      <c r="M25" s="176">
        <f aca="true" t="shared" si="11" ref="M25:M31">L25/E25</f>
        <v>0</v>
      </c>
      <c r="N25" s="113"/>
      <c r="O25" s="176">
        <f aca="true" t="shared" si="12" ref="O25:O31">N25/$E25</f>
        <v>0</v>
      </c>
      <c r="P25" s="113"/>
      <c r="Q25" s="176">
        <f aca="true" t="shared" si="13" ref="Q25:Q31">P25/$E25</f>
        <v>0</v>
      </c>
      <c r="R25" s="113"/>
      <c r="S25" s="176"/>
      <c r="T25" s="113"/>
      <c r="U25" s="177">
        <f aca="true" t="shared" si="14" ref="U25:U31">T25/$E25</f>
        <v>0</v>
      </c>
    </row>
    <row r="26" spans="1:21" s="119" customFormat="1" ht="62.25" customHeight="1">
      <c r="A26" s="288" t="s">
        <v>125</v>
      </c>
      <c r="B26" s="257" t="s">
        <v>14</v>
      </c>
      <c r="C26" s="144" t="s">
        <v>105</v>
      </c>
      <c r="D26" s="145">
        <v>2</v>
      </c>
      <c r="E26" s="145">
        <v>2</v>
      </c>
      <c r="F26" s="146"/>
      <c r="G26" s="147">
        <f t="shared" si="8"/>
        <v>0</v>
      </c>
      <c r="H26" s="146"/>
      <c r="I26" s="147">
        <f t="shared" si="9"/>
        <v>0</v>
      </c>
      <c r="J26" s="146">
        <v>2</v>
      </c>
      <c r="K26" s="188">
        <f t="shared" si="10"/>
        <v>1</v>
      </c>
      <c r="L26" s="146"/>
      <c r="M26" s="147">
        <f t="shared" si="11"/>
        <v>0</v>
      </c>
      <c r="N26" s="146"/>
      <c r="O26" s="147">
        <f t="shared" si="12"/>
        <v>0</v>
      </c>
      <c r="P26" s="146"/>
      <c r="Q26" s="147">
        <f t="shared" si="13"/>
        <v>0</v>
      </c>
      <c r="R26" s="146"/>
      <c r="S26" s="147"/>
      <c r="T26" s="146"/>
      <c r="U26" s="148">
        <f t="shared" si="14"/>
        <v>0</v>
      </c>
    </row>
    <row r="27" spans="1:21" s="119" customFormat="1" ht="39" customHeight="1" thickBot="1">
      <c r="A27" s="290"/>
      <c r="B27" s="258"/>
      <c r="C27" s="183" t="s">
        <v>106</v>
      </c>
      <c r="D27" s="184">
        <v>2</v>
      </c>
      <c r="E27" s="184">
        <v>2</v>
      </c>
      <c r="F27" s="108"/>
      <c r="G27" s="185">
        <f t="shared" si="8"/>
        <v>0</v>
      </c>
      <c r="H27" s="108"/>
      <c r="I27" s="185">
        <f t="shared" si="9"/>
        <v>0</v>
      </c>
      <c r="J27" s="108">
        <v>2</v>
      </c>
      <c r="K27" s="187">
        <f t="shared" si="10"/>
        <v>1</v>
      </c>
      <c r="L27" s="108"/>
      <c r="M27" s="185">
        <f t="shared" si="11"/>
        <v>0</v>
      </c>
      <c r="N27" s="108"/>
      <c r="O27" s="185">
        <f t="shared" si="12"/>
        <v>0</v>
      </c>
      <c r="P27" s="108"/>
      <c r="Q27" s="185">
        <f t="shared" si="13"/>
        <v>0</v>
      </c>
      <c r="R27" s="108"/>
      <c r="S27" s="185"/>
      <c r="T27" s="108"/>
      <c r="U27" s="186">
        <f t="shared" si="14"/>
        <v>0</v>
      </c>
    </row>
    <row r="28" spans="1:21" s="119" customFormat="1" ht="62.25" customHeight="1">
      <c r="A28" s="288" t="s">
        <v>121</v>
      </c>
      <c r="B28" s="257" t="s">
        <v>14</v>
      </c>
      <c r="C28" s="144" t="s">
        <v>105</v>
      </c>
      <c r="D28" s="145">
        <v>1</v>
      </c>
      <c r="E28" s="145">
        <v>1</v>
      </c>
      <c r="F28" s="146"/>
      <c r="G28" s="147">
        <f t="shared" si="8"/>
        <v>0</v>
      </c>
      <c r="H28" s="146"/>
      <c r="I28" s="147">
        <f t="shared" si="9"/>
        <v>0</v>
      </c>
      <c r="J28" s="146">
        <v>1</v>
      </c>
      <c r="K28" s="188">
        <f t="shared" si="10"/>
        <v>1</v>
      </c>
      <c r="L28" s="146"/>
      <c r="M28" s="147">
        <f t="shared" si="11"/>
        <v>0</v>
      </c>
      <c r="N28" s="146"/>
      <c r="O28" s="147">
        <f t="shared" si="12"/>
        <v>0</v>
      </c>
      <c r="P28" s="146"/>
      <c r="Q28" s="147">
        <f t="shared" si="13"/>
        <v>0</v>
      </c>
      <c r="R28" s="146"/>
      <c r="S28" s="147"/>
      <c r="T28" s="146"/>
      <c r="U28" s="148">
        <f t="shared" si="14"/>
        <v>0</v>
      </c>
    </row>
    <row r="29" spans="1:21" s="119" customFormat="1" ht="39" customHeight="1" thickBot="1">
      <c r="A29" s="290"/>
      <c r="B29" s="258"/>
      <c r="C29" s="183" t="s">
        <v>106</v>
      </c>
      <c r="D29" s="184">
        <v>1</v>
      </c>
      <c r="E29" s="184">
        <v>1</v>
      </c>
      <c r="F29" s="108"/>
      <c r="G29" s="185">
        <f t="shared" si="8"/>
        <v>0</v>
      </c>
      <c r="H29" s="108"/>
      <c r="I29" s="185">
        <f t="shared" si="9"/>
        <v>0</v>
      </c>
      <c r="J29" s="108">
        <v>1</v>
      </c>
      <c r="K29" s="187">
        <f t="shared" si="10"/>
        <v>1</v>
      </c>
      <c r="L29" s="108"/>
      <c r="M29" s="185">
        <f t="shared" si="11"/>
        <v>0</v>
      </c>
      <c r="N29" s="108"/>
      <c r="O29" s="185">
        <f t="shared" si="12"/>
        <v>0</v>
      </c>
      <c r="P29" s="108"/>
      <c r="Q29" s="185">
        <f t="shared" si="13"/>
        <v>0</v>
      </c>
      <c r="R29" s="108"/>
      <c r="S29" s="185"/>
      <c r="T29" s="108"/>
      <c r="U29" s="186">
        <f t="shared" si="14"/>
        <v>0</v>
      </c>
    </row>
    <row r="30" spans="1:21" s="119" customFormat="1" ht="61.5" customHeight="1">
      <c r="A30" s="288" t="s">
        <v>107</v>
      </c>
      <c r="B30" s="257" t="s">
        <v>15</v>
      </c>
      <c r="C30" s="144" t="s">
        <v>105</v>
      </c>
      <c r="D30" s="145">
        <v>8</v>
      </c>
      <c r="E30" s="145">
        <v>8</v>
      </c>
      <c r="F30" s="146"/>
      <c r="G30" s="147">
        <f t="shared" si="8"/>
        <v>0</v>
      </c>
      <c r="H30" s="146">
        <v>4</v>
      </c>
      <c r="I30" s="147">
        <f t="shared" si="9"/>
        <v>0.5</v>
      </c>
      <c r="J30" s="146">
        <v>4</v>
      </c>
      <c r="K30" s="188">
        <f t="shared" si="10"/>
        <v>0.5</v>
      </c>
      <c r="L30" s="146"/>
      <c r="M30" s="147">
        <f t="shared" si="11"/>
        <v>0</v>
      </c>
      <c r="N30" s="146"/>
      <c r="O30" s="147">
        <f t="shared" si="12"/>
        <v>0</v>
      </c>
      <c r="P30" s="146"/>
      <c r="Q30" s="147">
        <f t="shared" si="13"/>
        <v>0</v>
      </c>
      <c r="R30" s="146"/>
      <c r="S30" s="147"/>
      <c r="T30" s="146"/>
      <c r="U30" s="148">
        <f t="shared" si="14"/>
        <v>0</v>
      </c>
    </row>
    <row r="31" spans="1:21" s="119" customFormat="1" ht="38.25" customHeight="1" thickBot="1">
      <c r="A31" s="290"/>
      <c r="B31" s="258"/>
      <c r="C31" s="183" t="s">
        <v>106</v>
      </c>
      <c r="D31" s="184">
        <v>8</v>
      </c>
      <c r="E31" s="184">
        <v>8</v>
      </c>
      <c r="F31" s="108"/>
      <c r="G31" s="185">
        <f t="shared" si="8"/>
        <v>0</v>
      </c>
      <c r="H31" s="108">
        <v>4</v>
      </c>
      <c r="I31" s="185">
        <f t="shared" si="9"/>
        <v>0.5</v>
      </c>
      <c r="J31" s="108">
        <v>4</v>
      </c>
      <c r="K31" s="187">
        <f t="shared" si="10"/>
        <v>0.5</v>
      </c>
      <c r="L31" s="108"/>
      <c r="M31" s="185">
        <f t="shared" si="11"/>
        <v>0</v>
      </c>
      <c r="N31" s="108"/>
      <c r="O31" s="185">
        <f t="shared" si="12"/>
        <v>0</v>
      </c>
      <c r="P31" s="108"/>
      <c r="Q31" s="185">
        <f t="shared" si="13"/>
        <v>0</v>
      </c>
      <c r="R31" s="108"/>
      <c r="S31" s="185"/>
      <c r="T31" s="108"/>
      <c r="U31" s="186">
        <f t="shared" si="14"/>
        <v>0</v>
      </c>
    </row>
    <row r="32" spans="1:21" s="119" customFormat="1" ht="12.75" customHeight="1" thickBot="1">
      <c r="A32" s="296" t="s">
        <v>44</v>
      </c>
      <c r="B32" s="297" t="s">
        <v>14</v>
      </c>
      <c r="C32" s="298"/>
      <c r="D32" s="182">
        <f>SUM(D25+D27+D29)</f>
        <v>4</v>
      </c>
      <c r="E32" s="182">
        <f>SUM(E25+E27+E29)</f>
        <v>4</v>
      </c>
      <c r="F32" s="182">
        <f>SUM(F25+F27+F29)</f>
        <v>0</v>
      </c>
      <c r="G32" s="182">
        <f aca="true" t="shared" si="15" ref="G32:U32">SUM(G25)</f>
        <v>0</v>
      </c>
      <c r="H32" s="182">
        <f>SUM(H25+H27+H29)</f>
        <v>0</v>
      </c>
      <c r="I32" s="182">
        <f t="shared" si="15"/>
        <v>0</v>
      </c>
      <c r="J32" s="182">
        <f>SUM(J25+J27+J29)</f>
        <v>4</v>
      </c>
      <c r="K32" s="117">
        <f t="shared" si="10"/>
        <v>1</v>
      </c>
      <c r="L32" s="182">
        <f t="shared" si="15"/>
        <v>0</v>
      </c>
      <c r="M32" s="182">
        <f t="shared" si="15"/>
        <v>0</v>
      </c>
      <c r="N32" s="182">
        <f t="shared" si="15"/>
        <v>0</v>
      </c>
      <c r="O32" s="182">
        <f t="shared" si="15"/>
        <v>0</v>
      </c>
      <c r="P32" s="182">
        <f t="shared" si="15"/>
        <v>0</v>
      </c>
      <c r="Q32" s="182">
        <f t="shared" si="15"/>
        <v>0</v>
      </c>
      <c r="R32" s="182">
        <f t="shared" si="15"/>
        <v>0</v>
      </c>
      <c r="S32" s="182">
        <f t="shared" si="15"/>
        <v>0</v>
      </c>
      <c r="T32" s="182">
        <f t="shared" si="15"/>
        <v>0</v>
      </c>
      <c r="U32" s="182">
        <f t="shared" si="15"/>
        <v>0</v>
      </c>
    </row>
    <row r="33" spans="1:21" s="116" customFormat="1" ht="10.5" customHeight="1" thickBot="1">
      <c r="A33" s="262"/>
      <c r="B33" s="259" t="s">
        <v>15</v>
      </c>
      <c r="C33" s="260"/>
      <c r="D33" s="140">
        <f>SUM(D31:D31)</f>
        <v>8</v>
      </c>
      <c r="E33" s="140">
        <f>SUM(E31:E31)</f>
        <v>8</v>
      </c>
      <c r="F33" s="140">
        <f>SUM(F31:F31)</f>
        <v>0</v>
      </c>
      <c r="G33" s="117">
        <f>F33/E33</f>
        <v>0</v>
      </c>
      <c r="H33" s="141">
        <f>SUM(H31)</f>
        <v>4</v>
      </c>
      <c r="I33" s="117">
        <f>H33/E33</f>
        <v>0.5</v>
      </c>
      <c r="J33" s="141">
        <f>SUM(J31:J31)</f>
        <v>4</v>
      </c>
      <c r="K33" s="117">
        <f t="shared" si="10"/>
        <v>0.5</v>
      </c>
      <c r="L33" s="141">
        <f>SUM(L31:L31)</f>
        <v>0</v>
      </c>
      <c r="M33" s="117">
        <f>L33/E33</f>
        <v>0</v>
      </c>
      <c r="N33" s="141">
        <f>SUM(N31:N31)</f>
        <v>0</v>
      </c>
      <c r="O33" s="117">
        <f>N33/E33</f>
        <v>0</v>
      </c>
      <c r="P33" s="141">
        <f>SUM(P31:P31)</f>
        <v>0</v>
      </c>
      <c r="Q33" s="117">
        <f>P33/E33</f>
        <v>0</v>
      </c>
      <c r="R33" s="141">
        <f>SUM(R31:R31)</f>
        <v>0</v>
      </c>
      <c r="S33" s="117">
        <f>R33/E33</f>
        <v>0</v>
      </c>
      <c r="T33" s="141">
        <f>SUM(T17+T31)</f>
        <v>0</v>
      </c>
      <c r="U33" s="118">
        <f>T33/E33</f>
        <v>0</v>
      </c>
    </row>
    <row r="34" spans="1:21" s="116" customFormat="1" ht="16.5" customHeight="1" thickBot="1">
      <c r="A34" s="213" t="s">
        <v>88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5"/>
    </row>
    <row r="35" spans="1:21" s="104" customFormat="1" ht="57" customHeight="1" thickBot="1">
      <c r="A35" s="203" t="s">
        <v>110</v>
      </c>
      <c r="B35" s="133" t="s">
        <v>15</v>
      </c>
      <c r="C35" s="143" t="s">
        <v>111</v>
      </c>
      <c r="D35" s="191">
        <v>1</v>
      </c>
      <c r="E35" s="191">
        <v>1</v>
      </c>
      <c r="F35" s="180"/>
      <c r="G35" s="179"/>
      <c r="H35" s="180"/>
      <c r="I35" s="179"/>
      <c r="J35" s="180">
        <v>1</v>
      </c>
      <c r="K35" s="176">
        <f>SUM(J35/E35)</f>
        <v>1</v>
      </c>
      <c r="L35" s="180"/>
      <c r="M35" s="179"/>
      <c r="N35" s="180"/>
      <c r="O35" s="179"/>
      <c r="P35" s="180"/>
      <c r="Q35" s="179"/>
      <c r="R35" s="180"/>
      <c r="S35" s="179"/>
      <c r="T35" s="180"/>
      <c r="U35" s="181"/>
    </row>
    <row r="36" spans="1:21" s="104" customFormat="1" ht="42.75" customHeight="1" thickBot="1">
      <c r="A36" s="204" t="s">
        <v>122</v>
      </c>
      <c r="B36" s="173" t="s">
        <v>15</v>
      </c>
      <c r="C36" s="200" t="s">
        <v>74</v>
      </c>
      <c r="D36" s="175">
        <v>3</v>
      </c>
      <c r="E36" s="175">
        <v>3</v>
      </c>
      <c r="F36" s="113"/>
      <c r="G36" s="176"/>
      <c r="H36" s="113"/>
      <c r="I36" s="176"/>
      <c r="J36" s="113">
        <v>3</v>
      </c>
      <c r="K36" s="176">
        <f>SUM(J36/E36)</f>
        <v>1</v>
      </c>
      <c r="L36" s="113"/>
      <c r="M36" s="176"/>
      <c r="N36" s="113"/>
      <c r="O36" s="176"/>
      <c r="P36" s="113"/>
      <c r="Q36" s="176"/>
      <c r="R36" s="113"/>
      <c r="S36" s="176"/>
      <c r="T36" s="113"/>
      <c r="U36" s="177"/>
    </row>
    <row r="37" spans="1:21" s="171" customFormat="1" ht="49.5" customHeight="1" thickBot="1">
      <c r="A37" s="204" t="s">
        <v>123</v>
      </c>
      <c r="B37" s="173" t="s">
        <v>15</v>
      </c>
      <c r="C37" s="200" t="s">
        <v>74</v>
      </c>
      <c r="D37" s="175">
        <v>1</v>
      </c>
      <c r="E37" s="175">
        <v>1</v>
      </c>
      <c r="F37" s="113"/>
      <c r="G37" s="176"/>
      <c r="H37" s="113">
        <v>1</v>
      </c>
      <c r="I37" s="176">
        <f>SUM(H37/E37)</f>
        <v>1</v>
      </c>
      <c r="J37" s="113"/>
      <c r="K37" s="192">
        <f>SUM(J37/E37)</f>
        <v>0</v>
      </c>
      <c r="L37" s="113"/>
      <c r="M37" s="176"/>
      <c r="N37" s="113"/>
      <c r="O37" s="176"/>
      <c r="P37" s="113"/>
      <c r="Q37" s="176"/>
      <c r="R37" s="113"/>
      <c r="S37" s="176"/>
      <c r="T37" s="113"/>
      <c r="U37" s="177"/>
    </row>
    <row r="38" spans="1:21" s="116" customFormat="1" ht="24.75" customHeight="1" thickBot="1">
      <c r="A38" s="201" t="s">
        <v>108</v>
      </c>
      <c r="B38" s="259" t="s">
        <v>15</v>
      </c>
      <c r="C38" s="260"/>
      <c r="D38" s="128">
        <f>SUM(D35:D37)</f>
        <v>5</v>
      </c>
      <c r="E38" s="128">
        <f>SUM(E35:E37)</f>
        <v>5</v>
      </c>
      <c r="F38" s="128">
        <f>SUM(F35:F37)</f>
        <v>0</v>
      </c>
      <c r="G38" s="128">
        <f>SUM(G36)</f>
        <v>0</v>
      </c>
      <c r="H38" s="128">
        <v>1</v>
      </c>
      <c r="I38" s="192">
        <f>SUM(H38/E38)</f>
        <v>0.2</v>
      </c>
      <c r="J38" s="128">
        <f>SUM(J35+J36+J37)</f>
        <v>4</v>
      </c>
      <c r="K38" s="192">
        <f>SUM(J38/E38)</f>
        <v>0.8</v>
      </c>
      <c r="L38" s="128">
        <f>SUM(L36)</f>
        <v>0</v>
      </c>
      <c r="M38" s="128">
        <f aca="true" t="shared" si="16" ref="M38:U38">SUM(M36)</f>
        <v>0</v>
      </c>
      <c r="N38" s="128">
        <f t="shared" si="16"/>
        <v>0</v>
      </c>
      <c r="O38" s="128">
        <f t="shared" si="16"/>
        <v>0</v>
      </c>
      <c r="P38" s="128">
        <f t="shared" si="16"/>
        <v>0</v>
      </c>
      <c r="Q38" s="128">
        <f t="shared" si="16"/>
        <v>0</v>
      </c>
      <c r="R38" s="128">
        <f t="shared" si="16"/>
        <v>0</v>
      </c>
      <c r="S38" s="128">
        <f t="shared" si="16"/>
        <v>0</v>
      </c>
      <c r="T38" s="128">
        <f t="shared" si="16"/>
        <v>0</v>
      </c>
      <c r="U38" s="193">
        <f t="shared" si="16"/>
        <v>0</v>
      </c>
    </row>
    <row r="39" spans="1:21" s="116" customFormat="1" ht="12.75" customHeight="1" thickBot="1">
      <c r="A39" s="294" t="s">
        <v>23</v>
      </c>
      <c r="B39" s="259" t="s">
        <v>14</v>
      </c>
      <c r="C39" s="260"/>
      <c r="D39" s="142">
        <f>SUM(D22+D32)</f>
        <v>12</v>
      </c>
      <c r="E39" s="142">
        <f>SUM(E22+E32)</f>
        <v>12</v>
      </c>
      <c r="F39" s="142">
        <f>SUM(F22+F32)</f>
        <v>0</v>
      </c>
      <c r="G39" s="117">
        <f>F39/E39</f>
        <v>0</v>
      </c>
      <c r="H39" s="142">
        <f>SUM(H16+H32)</f>
        <v>1</v>
      </c>
      <c r="I39" s="117">
        <f>H39/E39</f>
        <v>0.08333333333333333</v>
      </c>
      <c r="J39" s="142">
        <f>SUM(J16+J32)</f>
        <v>11</v>
      </c>
      <c r="K39" s="117">
        <f>J39/E39</f>
        <v>0.9166666666666666</v>
      </c>
      <c r="L39" s="142">
        <f>SUM(L11+L31)</f>
        <v>0</v>
      </c>
      <c r="M39" s="117">
        <f>L39/E39</f>
        <v>0</v>
      </c>
      <c r="N39" s="142">
        <f>SUM(N11+N31)</f>
        <v>0</v>
      </c>
      <c r="O39" s="117">
        <f>N39/$E39</f>
        <v>0</v>
      </c>
      <c r="P39" s="142">
        <f>SUM(P11+P31)</f>
        <v>0</v>
      </c>
      <c r="Q39" s="117">
        <f>P39/$E39</f>
        <v>0</v>
      </c>
      <c r="R39" s="142">
        <f>SUM(R11+R31)</f>
        <v>0</v>
      </c>
      <c r="S39" s="117">
        <f>R39/$E39</f>
        <v>0</v>
      </c>
      <c r="T39" s="142">
        <f>SUM(T11+T31)</f>
        <v>0</v>
      </c>
      <c r="U39" s="118">
        <f>T39/$E39</f>
        <v>0</v>
      </c>
    </row>
    <row r="40" spans="1:21" s="171" customFormat="1" ht="14.25" customHeight="1" thickBot="1">
      <c r="A40" s="295"/>
      <c r="B40" s="259" t="s">
        <v>15</v>
      </c>
      <c r="C40" s="260"/>
      <c r="D40" s="142">
        <f>SUM(D23+D33+D38)</f>
        <v>17</v>
      </c>
      <c r="E40" s="142">
        <f>SUM(E23+E33+E38)</f>
        <v>17</v>
      </c>
      <c r="F40" s="142">
        <f>SUM(F23+F33+F38)</f>
        <v>0</v>
      </c>
      <c r="G40" s="117">
        <f>F40/E40</f>
        <v>0</v>
      </c>
      <c r="H40" s="142">
        <f>SUM(H23+H33+H38)</f>
        <v>6</v>
      </c>
      <c r="I40" s="117">
        <f>H40/E40</f>
        <v>0.35294117647058826</v>
      </c>
      <c r="J40" s="142">
        <f>SUM(J23+J33+J38)</f>
        <v>11</v>
      </c>
      <c r="K40" s="117">
        <f>J40/E40</f>
        <v>0.6470588235294118</v>
      </c>
      <c r="L40" s="142">
        <f>SUM(L17+L33)</f>
        <v>0</v>
      </c>
      <c r="M40" s="117">
        <f>L40/E40</f>
        <v>0</v>
      </c>
      <c r="N40" s="142">
        <f>SUM(N17+N33)</f>
        <v>0</v>
      </c>
      <c r="O40" s="117">
        <f>N40/$E40</f>
        <v>0</v>
      </c>
      <c r="P40" s="142">
        <f>SUM(P17+P33)</f>
        <v>0</v>
      </c>
      <c r="Q40" s="117">
        <f>P40/$E40</f>
        <v>0</v>
      </c>
      <c r="R40" s="142">
        <f>SUM(R17+R33)</f>
        <v>0</v>
      </c>
      <c r="S40" s="117">
        <f>R40/$E40</f>
        <v>0</v>
      </c>
      <c r="T40" s="142">
        <f>SUM(T17+T33)</f>
        <v>0</v>
      </c>
      <c r="U40" s="118">
        <f>T40/$E40</f>
        <v>0</v>
      </c>
    </row>
    <row r="41" spans="1:21" ht="46.5" customHeight="1">
      <c r="A41" s="292" t="s">
        <v>56</v>
      </c>
      <c r="B41" s="292"/>
      <c r="C41" s="292"/>
      <c r="D41" s="292"/>
      <c r="E41" s="292"/>
      <c r="F41" s="292"/>
      <c r="G41" s="292"/>
      <c r="H41" s="292"/>
      <c r="I41" s="293"/>
      <c r="J41" s="292"/>
      <c r="K41" s="293"/>
      <c r="L41" s="292"/>
      <c r="M41" s="293"/>
      <c r="N41" s="292"/>
      <c r="O41" s="293"/>
      <c r="P41" s="292"/>
      <c r="Q41" s="293"/>
      <c r="R41" s="292"/>
      <c r="S41" s="293"/>
      <c r="T41" s="292"/>
      <c r="U41" s="293"/>
    </row>
  </sheetData>
  <sheetProtection/>
  <mergeCells count="49">
    <mergeCell ref="A9:U9"/>
    <mergeCell ref="A32:A33"/>
    <mergeCell ref="B32:C32"/>
    <mergeCell ref="B22:C22"/>
    <mergeCell ref="B33:C33"/>
    <mergeCell ref="A19:A20"/>
    <mergeCell ref="A24:U24"/>
    <mergeCell ref="A30:A31"/>
    <mergeCell ref="B30:B31"/>
    <mergeCell ref="A26:A27"/>
    <mergeCell ref="A16:A17"/>
    <mergeCell ref="B10:B11"/>
    <mergeCell ref="B17:C17"/>
    <mergeCell ref="A41:U41"/>
    <mergeCell ref="B26:B27"/>
    <mergeCell ref="A34:U34"/>
    <mergeCell ref="B38:C38"/>
    <mergeCell ref="A39:A40"/>
    <mergeCell ref="B39:C39"/>
    <mergeCell ref="B40:C40"/>
    <mergeCell ref="B16:C16"/>
    <mergeCell ref="A18:U18"/>
    <mergeCell ref="T3:U5"/>
    <mergeCell ref="N3:O5"/>
    <mergeCell ref="J4:K5"/>
    <mergeCell ref="B12:B13"/>
    <mergeCell ref="A10:A13"/>
    <mergeCell ref="A28:A29"/>
    <mergeCell ref="B28:B29"/>
    <mergeCell ref="A1:U1"/>
    <mergeCell ref="A2:U2"/>
    <mergeCell ref="A3:A6"/>
    <mergeCell ref="B3:B6"/>
    <mergeCell ref="C3:C6"/>
    <mergeCell ref="L3:M5"/>
    <mergeCell ref="D3:D6"/>
    <mergeCell ref="H4:I5"/>
    <mergeCell ref="E3:E6"/>
    <mergeCell ref="F3:K3"/>
    <mergeCell ref="R3:S5"/>
    <mergeCell ref="B19:B20"/>
    <mergeCell ref="B21:C21"/>
    <mergeCell ref="A22:A23"/>
    <mergeCell ref="A8:U8"/>
    <mergeCell ref="F4:G5"/>
    <mergeCell ref="B23:C23"/>
    <mergeCell ref="P3:Q5"/>
    <mergeCell ref="A14:A15"/>
    <mergeCell ref="B14:B15"/>
  </mergeCells>
  <printOptions/>
  <pageMargins left="0" right="0" top="0" bottom="0" header="0" footer="0"/>
  <pageSetup orientation="landscape" paperSize="9" scale="88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K86"/>
  <sheetViews>
    <sheetView showZeros="0" tabSelected="1" view="pageBreakPreview" zoomScaleSheetLayoutView="100" zoomScalePageLayoutView="0" workbookViewId="0" topLeftCell="A49">
      <selection activeCell="J81" sqref="J81"/>
    </sheetView>
  </sheetViews>
  <sheetFormatPr defaultColWidth="9.00390625" defaultRowHeight="12.75"/>
  <cols>
    <col min="1" max="1" width="27.00390625" style="45" customWidth="1"/>
    <col min="2" max="2" width="6.875" style="45" customWidth="1"/>
    <col min="3" max="3" width="13.00390625" style="45" customWidth="1"/>
    <col min="4" max="4" width="8.625" style="45" customWidth="1"/>
    <col min="5" max="5" width="7.625" style="45" customWidth="1"/>
    <col min="6" max="6" width="6.00390625" style="45" customWidth="1"/>
    <col min="7" max="7" width="8.00390625" style="45" customWidth="1"/>
    <col min="8" max="8" width="5.75390625" style="45" customWidth="1"/>
    <col min="9" max="9" width="8.25390625" style="45" customWidth="1"/>
    <col min="10" max="10" width="6.00390625" style="45" customWidth="1"/>
    <col min="11" max="11" width="9.25390625" style="45" customWidth="1"/>
    <col min="12" max="12" width="5.375" style="45" customWidth="1"/>
    <col min="13" max="13" width="7.75390625" style="45" customWidth="1"/>
    <col min="14" max="14" width="4.875" style="45" customWidth="1"/>
    <col min="15" max="15" width="7.25390625" style="45" customWidth="1"/>
    <col min="16" max="16" width="6.00390625" style="45" customWidth="1"/>
    <col min="17" max="17" width="8.25390625" style="45" customWidth="1"/>
    <col min="18" max="18" width="4.75390625" style="45" customWidth="1"/>
    <col min="19" max="19" width="8.375" style="45" customWidth="1"/>
    <col min="20" max="20" width="5.00390625" style="45" customWidth="1"/>
    <col min="21" max="21" width="8.75390625" style="45" customWidth="1"/>
    <col min="22" max="16384" width="9.125" style="45" customWidth="1"/>
  </cols>
  <sheetData>
    <row r="1" spans="1:21" s="122" customFormat="1" ht="23.25" customHeight="1">
      <c r="A1" s="308" t="s">
        <v>29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</row>
    <row r="2" spans="1:21" s="122" customFormat="1" ht="20.25" customHeight="1" thickBot="1">
      <c r="A2" s="309" t="s">
        <v>91</v>
      </c>
      <c r="B2" s="309"/>
      <c r="C2" s="309"/>
      <c r="D2" s="309"/>
      <c r="E2" s="309"/>
      <c r="F2" s="309"/>
      <c r="G2" s="309"/>
      <c r="H2" s="309"/>
      <c r="I2" s="310"/>
      <c r="J2" s="309"/>
      <c r="K2" s="310"/>
      <c r="L2" s="309"/>
      <c r="M2" s="310"/>
      <c r="N2" s="309"/>
      <c r="O2" s="310"/>
      <c r="P2" s="309"/>
      <c r="Q2" s="310"/>
      <c r="R2" s="309"/>
      <c r="S2" s="310"/>
      <c r="T2" s="309"/>
      <c r="U2" s="310"/>
    </row>
    <row r="3" spans="1:21" s="1" customFormat="1" ht="12.75" customHeight="1">
      <c r="A3" s="322" t="s">
        <v>72</v>
      </c>
      <c r="B3" s="302" t="s">
        <v>16</v>
      </c>
      <c r="C3" s="222" t="s">
        <v>24</v>
      </c>
      <c r="D3" s="302" t="s">
        <v>27</v>
      </c>
      <c r="E3" s="302" t="s">
        <v>28</v>
      </c>
      <c r="F3" s="300" t="s">
        <v>21</v>
      </c>
      <c r="G3" s="300"/>
      <c r="H3" s="300"/>
      <c r="I3" s="301"/>
      <c r="J3" s="300"/>
      <c r="K3" s="301"/>
      <c r="L3" s="302" t="s">
        <v>2</v>
      </c>
      <c r="M3" s="303"/>
      <c r="N3" s="302" t="s">
        <v>17</v>
      </c>
      <c r="O3" s="303"/>
      <c r="P3" s="302" t="s">
        <v>18</v>
      </c>
      <c r="Q3" s="311"/>
      <c r="R3" s="302" t="s">
        <v>19</v>
      </c>
      <c r="S3" s="303"/>
      <c r="T3" s="302" t="s">
        <v>20</v>
      </c>
      <c r="U3" s="314"/>
    </row>
    <row r="4" spans="1:21" s="1" customFormat="1" ht="12.75">
      <c r="A4" s="323"/>
      <c r="B4" s="304"/>
      <c r="C4" s="233"/>
      <c r="D4" s="304"/>
      <c r="E4" s="304"/>
      <c r="F4" s="319" t="s">
        <v>57</v>
      </c>
      <c r="G4" s="319"/>
      <c r="H4" s="319" t="s">
        <v>58</v>
      </c>
      <c r="I4" s="320"/>
      <c r="J4" s="319" t="s">
        <v>59</v>
      </c>
      <c r="K4" s="320"/>
      <c r="L4" s="304"/>
      <c r="M4" s="305"/>
      <c r="N4" s="304"/>
      <c r="O4" s="305"/>
      <c r="P4" s="304"/>
      <c r="Q4" s="312"/>
      <c r="R4" s="304"/>
      <c r="S4" s="305"/>
      <c r="T4" s="304"/>
      <c r="U4" s="315"/>
    </row>
    <row r="5" spans="1:21" s="1" customFormat="1" ht="12" customHeight="1">
      <c r="A5" s="324"/>
      <c r="B5" s="304"/>
      <c r="C5" s="233"/>
      <c r="D5" s="304"/>
      <c r="E5" s="304"/>
      <c r="F5" s="319"/>
      <c r="G5" s="319"/>
      <c r="H5" s="319"/>
      <c r="I5" s="320"/>
      <c r="J5" s="319"/>
      <c r="K5" s="320"/>
      <c r="L5" s="306"/>
      <c r="M5" s="307"/>
      <c r="N5" s="306"/>
      <c r="O5" s="307"/>
      <c r="P5" s="306"/>
      <c r="Q5" s="313"/>
      <c r="R5" s="306"/>
      <c r="S5" s="307"/>
      <c r="T5" s="306"/>
      <c r="U5" s="316"/>
    </row>
    <row r="6" spans="1:21" s="1" customFormat="1" ht="15" customHeight="1" thickBot="1">
      <c r="A6" s="325"/>
      <c r="B6" s="306"/>
      <c r="C6" s="223"/>
      <c r="D6" s="306"/>
      <c r="E6" s="306"/>
      <c r="F6" s="10" t="s">
        <v>3</v>
      </c>
      <c r="G6" s="10" t="s">
        <v>4</v>
      </c>
      <c r="H6" s="10" t="s">
        <v>3</v>
      </c>
      <c r="I6" s="17" t="s">
        <v>4</v>
      </c>
      <c r="J6" s="10" t="s">
        <v>3</v>
      </c>
      <c r="K6" s="17" t="s">
        <v>4</v>
      </c>
      <c r="L6" s="16" t="s">
        <v>3</v>
      </c>
      <c r="M6" s="7" t="s">
        <v>4</v>
      </c>
      <c r="N6" s="16" t="s">
        <v>3</v>
      </c>
      <c r="O6" s="8" t="s">
        <v>4</v>
      </c>
      <c r="P6" s="16" t="s">
        <v>3</v>
      </c>
      <c r="Q6" s="7" t="s">
        <v>4</v>
      </c>
      <c r="R6" s="16" t="s">
        <v>3</v>
      </c>
      <c r="S6" s="7" t="s">
        <v>4</v>
      </c>
      <c r="T6" s="16" t="s">
        <v>3</v>
      </c>
      <c r="U6" s="9" t="s">
        <v>4</v>
      </c>
    </row>
    <row r="7" spans="1:21" s="1" customFormat="1" ht="18.75" customHeight="1" thickBot="1">
      <c r="A7" s="48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">
        <v>9</v>
      </c>
      <c r="J7" s="49">
        <v>10</v>
      </c>
      <c r="K7" s="4">
        <v>11</v>
      </c>
      <c r="L7" s="49">
        <v>12</v>
      </c>
      <c r="M7" s="4">
        <v>13</v>
      </c>
      <c r="N7" s="49">
        <v>14</v>
      </c>
      <c r="O7" s="5">
        <v>15</v>
      </c>
      <c r="P7" s="49">
        <v>16</v>
      </c>
      <c r="Q7" s="4">
        <v>17</v>
      </c>
      <c r="R7" s="49">
        <v>18</v>
      </c>
      <c r="S7" s="4">
        <v>19</v>
      </c>
      <c r="T7" s="49">
        <v>20</v>
      </c>
      <c r="U7" s="6">
        <v>21</v>
      </c>
    </row>
    <row r="8" spans="1:21" s="19" customFormat="1" ht="18" customHeight="1" thickBot="1">
      <c r="A8" s="213" t="s">
        <v>39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/>
    </row>
    <row r="9" spans="1:21" s="19" customFormat="1" ht="24.75" customHeight="1" thickBot="1">
      <c r="A9" s="213" t="s">
        <v>30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5"/>
    </row>
    <row r="10" spans="1:21" s="19" customFormat="1" ht="30.75" customHeight="1">
      <c r="A10" s="326" t="s">
        <v>50</v>
      </c>
      <c r="B10" s="62" t="s">
        <v>14</v>
      </c>
      <c r="C10" s="25" t="s">
        <v>74</v>
      </c>
      <c r="D10" s="21">
        <v>4</v>
      </c>
      <c r="E10" s="21">
        <v>4</v>
      </c>
      <c r="F10" s="64">
        <v>2</v>
      </c>
      <c r="G10" s="18">
        <f>F10/E10</f>
        <v>0.5</v>
      </c>
      <c r="H10" s="64"/>
      <c r="I10" s="18">
        <f>H10/E10</f>
        <v>0</v>
      </c>
      <c r="J10" s="2">
        <v>2</v>
      </c>
      <c r="K10" s="18">
        <f>J10/E10</f>
        <v>0.5</v>
      </c>
      <c r="L10" s="2">
        <v>1</v>
      </c>
      <c r="M10" s="18">
        <f>L10/E10</f>
        <v>0.25</v>
      </c>
      <c r="N10" s="2"/>
      <c r="O10" s="18">
        <f>N10/$E10</f>
        <v>0</v>
      </c>
      <c r="P10" s="2"/>
      <c r="Q10" s="18">
        <f>P10/$E10</f>
        <v>0</v>
      </c>
      <c r="R10" s="2"/>
      <c r="S10" s="18">
        <f>R10/$E10</f>
        <v>0</v>
      </c>
      <c r="T10" s="2"/>
      <c r="U10" s="22">
        <f>T10/$E10</f>
        <v>0</v>
      </c>
    </row>
    <row r="11" spans="1:21" s="19" customFormat="1" ht="31.5" customHeight="1" thickBot="1">
      <c r="A11" s="327"/>
      <c r="B11" s="62" t="s">
        <v>15</v>
      </c>
      <c r="C11" s="25" t="s">
        <v>74</v>
      </c>
      <c r="D11" s="21">
        <v>22</v>
      </c>
      <c r="E11" s="21">
        <v>22</v>
      </c>
      <c r="F11" s="64">
        <v>5</v>
      </c>
      <c r="G11" s="18">
        <f>F11/E11</f>
        <v>0.22727272727272727</v>
      </c>
      <c r="H11" s="64">
        <v>12</v>
      </c>
      <c r="I11" s="18">
        <f>H11/E11</f>
        <v>0.5454545454545454</v>
      </c>
      <c r="J11" s="2">
        <v>5</v>
      </c>
      <c r="K11" s="18">
        <f>J11/E11</f>
        <v>0.22727272727272727</v>
      </c>
      <c r="L11" s="2">
        <v>5</v>
      </c>
      <c r="M11" s="18">
        <f>L11/E11</f>
        <v>0.22727272727272727</v>
      </c>
      <c r="N11" s="2"/>
      <c r="O11" s="18">
        <f>N11/$E11</f>
        <v>0</v>
      </c>
      <c r="P11" s="2"/>
      <c r="Q11" s="18">
        <f>P11/$E11</f>
        <v>0</v>
      </c>
      <c r="R11" s="2"/>
      <c r="S11" s="18">
        <f>R11/$E11</f>
        <v>0</v>
      </c>
      <c r="T11" s="2"/>
      <c r="U11" s="22">
        <f>T11/$E11</f>
        <v>0</v>
      </c>
    </row>
    <row r="12" spans="1:21" s="43" customFormat="1" ht="21.75" customHeight="1" thickBot="1">
      <c r="A12" s="231" t="s">
        <v>75</v>
      </c>
      <c r="B12" s="218" t="s">
        <v>14</v>
      </c>
      <c r="C12" s="219"/>
      <c r="D12" s="56">
        <f aca="true" t="shared" si="0" ref="D12:F13">SUM(D10)</f>
        <v>4</v>
      </c>
      <c r="E12" s="56">
        <f t="shared" si="0"/>
        <v>4</v>
      </c>
      <c r="F12" s="56">
        <f t="shared" si="0"/>
        <v>2</v>
      </c>
      <c r="G12" s="71">
        <f>F12/D12</f>
        <v>0.5</v>
      </c>
      <c r="H12" s="50">
        <f>SUM(H10)</f>
        <v>0</v>
      </c>
      <c r="I12" s="71">
        <f>H12/E12</f>
        <v>0</v>
      </c>
      <c r="J12" s="14">
        <f>SUM(J10)</f>
        <v>2</v>
      </c>
      <c r="K12" s="71">
        <f>J12/E12</f>
        <v>0.5</v>
      </c>
      <c r="L12" s="14">
        <f>SUM(L10)</f>
        <v>1</v>
      </c>
      <c r="M12" s="71">
        <f>L12/E12</f>
        <v>0.25</v>
      </c>
      <c r="N12" s="14">
        <f>SUM(N10:N10)</f>
        <v>0</v>
      </c>
      <c r="O12" s="15">
        <f>N12/E12</f>
        <v>0</v>
      </c>
      <c r="P12" s="14">
        <f>SUM(P10:P10)</f>
        <v>0</v>
      </c>
      <c r="Q12" s="15">
        <f>P12/E12</f>
        <v>0</v>
      </c>
      <c r="R12" s="14">
        <f>SUM(R10:R10)</f>
        <v>0</v>
      </c>
      <c r="S12" s="15">
        <f>R12/E12</f>
        <v>0</v>
      </c>
      <c r="T12" s="14">
        <f>SUM(T10:T10)</f>
        <v>0</v>
      </c>
      <c r="U12" s="57">
        <f>T12/E12</f>
        <v>0</v>
      </c>
    </row>
    <row r="13" spans="1:21" s="43" customFormat="1" ht="21.75" customHeight="1" thickBot="1">
      <c r="A13" s="321"/>
      <c r="B13" s="218" t="s">
        <v>15</v>
      </c>
      <c r="C13" s="219"/>
      <c r="D13" s="56">
        <f t="shared" si="0"/>
        <v>22</v>
      </c>
      <c r="E13" s="56">
        <f t="shared" si="0"/>
        <v>22</v>
      </c>
      <c r="F13" s="56">
        <f t="shared" si="0"/>
        <v>5</v>
      </c>
      <c r="G13" s="71">
        <f>F13/D13</f>
        <v>0.22727272727272727</v>
      </c>
      <c r="H13" s="50">
        <f>SUM(H11)</f>
        <v>12</v>
      </c>
      <c r="I13" s="71">
        <f>H13/E13</f>
        <v>0.5454545454545454</v>
      </c>
      <c r="J13" s="14">
        <f>SUM(J11)</f>
        <v>5</v>
      </c>
      <c r="K13" s="71">
        <f>J13/E13</f>
        <v>0.22727272727272727</v>
      </c>
      <c r="L13" s="14">
        <f>SUM(L11)</f>
        <v>5</v>
      </c>
      <c r="M13" s="71">
        <f>L13/E13</f>
        <v>0.22727272727272727</v>
      </c>
      <c r="N13" s="14">
        <f>SUM(N10:N11)</f>
        <v>0</v>
      </c>
      <c r="O13" s="15">
        <f>N13/E13</f>
        <v>0</v>
      </c>
      <c r="P13" s="14">
        <f>SUM(P10:P11)</f>
        <v>0</v>
      </c>
      <c r="Q13" s="15">
        <f>P13/E13</f>
        <v>0</v>
      </c>
      <c r="R13" s="14">
        <f>SUM(R10:R11)</f>
        <v>0</v>
      </c>
      <c r="S13" s="15">
        <f>R13/E13</f>
        <v>0</v>
      </c>
      <c r="T13" s="14">
        <f>SUM(T10:T11)</f>
        <v>0</v>
      </c>
      <c r="U13" s="57">
        <f>T13/E13</f>
        <v>0</v>
      </c>
    </row>
    <row r="14" spans="1:21" s="13" customFormat="1" ht="26.25" customHeight="1" thickBot="1">
      <c r="A14" s="213" t="s">
        <v>32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5"/>
    </row>
    <row r="15" spans="1:21" s="1" customFormat="1" ht="41.25" customHeight="1">
      <c r="A15" s="24" t="s">
        <v>53</v>
      </c>
      <c r="B15" s="27" t="s">
        <v>14</v>
      </c>
      <c r="C15" s="46" t="s">
        <v>60</v>
      </c>
      <c r="D15" s="28">
        <v>10</v>
      </c>
      <c r="E15" s="28">
        <v>10</v>
      </c>
      <c r="F15" s="39">
        <v>3</v>
      </c>
      <c r="G15" s="12">
        <f aca="true" t="shared" si="1" ref="G15:G20">F15/E15</f>
        <v>0.3</v>
      </c>
      <c r="H15" s="39">
        <v>4</v>
      </c>
      <c r="I15" s="12">
        <f aca="true" t="shared" si="2" ref="I15:I20">H15/E15</f>
        <v>0.4</v>
      </c>
      <c r="J15" s="39">
        <v>3</v>
      </c>
      <c r="K15" s="12">
        <f aca="true" t="shared" si="3" ref="K15:K20">J15/E15</f>
        <v>0.3</v>
      </c>
      <c r="L15" s="39">
        <v>3</v>
      </c>
      <c r="M15" s="12">
        <f aca="true" t="shared" si="4" ref="M15:M20">L15/E15</f>
        <v>0.3</v>
      </c>
      <c r="N15" s="39"/>
      <c r="O15" s="12">
        <f>N15/$E15</f>
        <v>0</v>
      </c>
      <c r="P15" s="39"/>
      <c r="Q15" s="12">
        <f aca="true" t="shared" si="5" ref="Q15:Q20">P15/$E15</f>
        <v>0</v>
      </c>
      <c r="R15" s="39"/>
      <c r="S15" s="12">
        <f aca="true" t="shared" si="6" ref="S15:S20">R15/$E15</f>
        <v>0</v>
      </c>
      <c r="T15" s="39"/>
      <c r="U15" s="40">
        <f aca="true" t="shared" si="7" ref="U15:U20">T15/$E15</f>
        <v>0</v>
      </c>
    </row>
    <row r="16" spans="1:21" s="1" customFormat="1" ht="52.5" customHeight="1">
      <c r="A16" s="52" t="s">
        <v>69</v>
      </c>
      <c r="B16" s="27" t="s">
        <v>14</v>
      </c>
      <c r="C16" s="25" t="s">
        <v>60</v>
      </c>
      <c r="D16" s="28">
        <v>7</v>
      </c>
      <c r="E16" s="28">
        <v>7</v>
      </c>
      <c r="F16" s="39">
        <v>4</v>
      </c>
      <c r="G16" s="12">
        <f t="shared" si="1"/>
        <v>0.5714285714285714</v>
      </c>
      <c r="H16" s="39">
        <v>3</v>
      </c>
      <c r="I16" s="12">
        <f t="shared" si="2"/>
        <v>0.42857142857142855</v>
      </c>
      <c r="J16" s="39"/>
      <c r="K16" s="12">
        <f t="shared" si="3"/>
        <v>0</v>
      </c>
      <c r="L16" s="39">
        <v>2</v>
      </c>
      <c r="M16" s="12">
        <f t="shared" si="4"/>
        <v>0.2857142857142857</v>
      </c>
      <c r="N16" s="39"/>
      <c r="O16" s="12">
        <f>N16/$E16</f>
        <v>0</v>
      </c>
      <c r="P16" s="39"/>
      <c r="Q16" s="12">
        <f t="shared" si="5"/>
        <v>0</v>
      </c>
      <c r="R16" s="39">
        <v>5</v>
      </c>
      <c r="S16" s="12">
        <f t="shared" si="6"/>
        <v>0.7142857142857143</v>
      </c>
      <c r="T16" s="39">
        <v>5</v>
      </c>
      <c r="U16" s="40">
        <f t="shared" si="7"/>
        <v>0.7142857142857143</v>
      </c>
    </row>
    <row r="17" spans="1:21" s="1" customFormat="1" ht="44.25" customHeight="1" thickBot="1">
      <c r="A17" s="52" t="s">
        <v>70</v>
      </c>
      <c r="B17" s="27" t="s">
        <v>14</v>
      </c>
      <c r="C17" s="92" t="s">
        <v>60</v>
      </c>
      <c r="D17" s="28">
        <v>7</v>
      </c>
      <c r="E17" s="28">
        <v>7</v>
      </c>
      <c r="F17" s="39">
        <v>5</v>
      </c>
      <c r="G17" s="12">
        <f t="shared" si="1"/>
        <v>0.7142857142857143</v>
      </c>
      <c r="H17" s="39">
        <v>2</v>
      </c>
      <c r="I17" s="12">
        <f t="shared" si="2"/>
        <v>0.2857142857142857</v>
      </c>
      <c r="J17" s="39"/>
      <c r="K17" s="12">
        <f t="shared" si="3"/>
        <v>0</v>
      </c>
      <c r="L17" s="39">
        <v>1</v>
      </c>
      <c r="M17" s="12">
        <f t="shared" si="4"/>
        <v>0.14285714285714285</v>
      </c>
      <c r="N17" s="39"/>
      <c r="O17" s="12">
        <f>N17/$E17</f>
        <v>0</v>
      </c>
      <c r="P17" s="39"/>
      <c r="Q17" s="12">
        <f t="shared" si="5"/>
        <v>0</v>
      </c>
      <c r="R17" s="39">
        <v>5</v>
      </c>
      <c r="S17" s="12">
        <f t="shared" si="6"/>
        <v>0.7142857142857143</v>
      </c>
      <c r="T17" s="39">
        <v>5</v>
      </c>
      <c r="U17" s="40">
        <f t="shared" si="7"/>
        <v>0.7142857142857143</v>
      </c>
    </row>
    <row r="18" spans="1:21" s="11" customFormat="1" ht="46.5" customHeight="1" thickBot="1">
      <c r="A18" s="102" t="s">
        <v>76</v>
      </c>
      <c r="B18" s="218" t="s">
        <v>14</v>
      </c>
      <c r="C18" s="219"/>
      <c r="D18" s="56">
        <f>SUM(D15+D16+D17)</f>
        <v>24</v>
      </c>
      <c r="E18" s="56">
        <f>SUM(E15+E16+E17)</f>
        <v>24</v>
      </c>
      <c r="F18" s="56">
        <f>SUM(F15+F16+F17)</f>
        <v>12</v>
      </c>
      <c r="G18" s="71">
        <f t="shared" si="1"/>
        <v>0.5</v>
      </c>
      <c r="H18" s="14">
        <f>SUM(H15+H16+H17)</f>
        <v>9</v>
      </c>
      <c r="I18" s="71">
        <f t="shared" si="2"/>
        <v>0.375</v>
      </c>
      <c r="J18" s="14">
        <f>SUM(J15+J16+J17)</f>
        <v>3</v>
      </c>
      <c r="K18" s="15">
        <f t="shared" si="3"/>
        <v>0.125</v>
      </c>
      <c r="L18" s="14">
        <f>SUM(L15+L16+L17)</f>
        <v>6</v>
      </c>
      <c r="M18" s="71">
        <f t="shared" si="4"/>
        <v>0.25</v>
      </c>
      <c r="N18" s="14">
        <f>SUM(N15+N16+N17)</f>
        <v>0</v>
      </c>
      <c r="O18" s="15">
        <f>SUM(O15+O16)</f>
        <v>0</v>
      </c>
      <c r="P18" s="14">
        <f>SUM(P15+P16+P17)</f>
        <v>0</v>
      </c>
      <c r="Q18" s="71">
        <f t="shared" si="5"/>
        <v>0</v>
      </c>
      <c r="R18" s="14">
        <f>SUM(R15+R16+R17)</f>
        <v>10</v>
      </c>
      <c r="S18" s="71">
        <f t="shared" si="6"/>
        <v>0.4166666666666667</v>
      </c>
      <c r="T18" s="14">
        <f>SUM(T15+T16+T17)</f>
        <v>10</v>
      </c>
      <c r="U18" s="82">
        <f t="shared" si="7"/>
        <v>0.4166666666666667</v>
      </c>
    </row>
    <row r="19" spans="1:21" s="11" customFormat="1" ht="25.5" customHeight="1" thickBot="1">
      <c r="A19" s="231" t="s">
        <v>77</v>
      </c>
      <c r="B19" s="218" t="s">
        <v>14</v>
      </c>
      <c r="C19" s="219"/>
      <c r="D19" s="56">
        <f>SUM(D12+D18)</f>
        <v>28</v>
      </c>
      <c r="E19" s="56">
        <f>SUM(E12+E18)</f>
        <v>28</v>
      </c>
      <c r="F19" s="56">
        <f>SUM(F12+F18)</f>
        <v>14</v>
      </c>
      <c r="G19" s="71">
        <f t="shared" si="1"/>
        <v>0.5</v>
      </c>
      <c r="H19" s="56">
        <f>SUM(H12+H18)</f>
        <v>9</v>
      </c>
      <c r="I19" s="71">
        <f t="shared" si="2"/>
        <v>0.32142857142857145</v>
      </c>
      <c r="J19" s="56">
        <f>SUM(J12+J18)</f>
        <v>5</v>
      </c>
      <c r="K19" s="71">
        <f t="shared" si="3"/>
        <v>0.17857142857142858</v>
      </c>
      <c r="L19" s="56">
        <f>SUM(L12+L18)</f>
        <v>7</v>
      </c>
      <c r="M19" s="71">
        <f t="shared" si="4"/>
        <v>0.25</v>
      </c>
      <c r="N19" s="56">
        <f>SUM(N12+N18)</f>
        <v>0</v>
      </c>
      <c r="O19" s="71">
        <f>N19/$E19</f>
        <v>0</v>
      </c>
      <c r="P19" s="56">
        <f>SUM(P12+P18)</f>
        <v>0</v>
      </c>
      <c r="Q19" s="71">
        <f t="shared" si="5"/>
        <v>0</v>
      </c>
      <c r="R19" s="56">
        <f>SUM(R12+R18)</f>
        <v>10</v>
      </c>
      <c r="S19" s="71">
        <f t="shared" si="6"/>
        <v>0.35714285714285715</v>
      </c>
      <c r="T19" s="56">
        <f>SUM(T12+T18)</f>
        <v>10</v>
      </c>
      <c r="U19" s="82">
        <f t="shared" si="7"/>
        <v>0.35714285714285715</v>
      </c>
    </row>
    <row r="20" spans="1:21" s="11" customFormat="1" ht="28.5" customHeight="1" thickBot="1">
      <c r="A20" s="321"/>
      <c r="B20" s="218" t="s">
        <v>15</v>
      </c>
      <c r="C20" s="219"/>
      <c r="D20" s="56">
        <f>SUM(D13)</f>
        <v>22</v>
      </c>
      <c r="E20" s="56">
        <f>SUM(E13)</f>
        <v>22</v>
      </c>
      <c r="F20" s="56">
        <f>SUM(F13)</f>
        <v>5</v>
      </c>
      <c r="G20" s="71">
        <f t="shared" si="1"/>
        <v>0.22727272727272727</v>
      </c>
      <c r="H20" s="56">
        <f>SUM(H13)</f>
        <v>12</v>
      </c>
      <c r="I20" s="71">
        <f t="shared" si="2"/>
        <v>0.5454545454545454</v>
      </c>
      <c r="J20" s="56">
        <f>SUM(J13)</f>
        <v>5</v>
      </c>
      <c r="K20" s="71">
        <f t="shared" si="3"/>
        <v>0.22727272727272727</v>
      </c>
      <c r="L20" s="56">
        <f>SUM(L13)</f>
        <v>5</v>
      </c>
      <c r="M20" s="71">
        <f t="shared" si="4"/>
        <v>0.22727272727272727</v>
      </c>
      <c r="N20" s="56">
        <f>SUM(N13)</f>
        <v>0</v>
      </c>
      <c r="O20" s="71">
        <f>N20/$E20</f>
        <v>0</v>
      </c>
      <c r="P20" s="56">
        <f>SUM(P13)</f>
        <v>0</v>
      </c>
      <c r="Q20" s="71">
        <f t="shared" si="5"/>
        <v>0</v>
      </c>
      <c r="R20" s="56">
        <f>SUM(R13)</f>
        <v>0</v>
      </c>
      <c r="S20" s="71">
        <f t="shared" si="6"/>
        <v>0</v>
      </c>
      <c r="T20" s="56">
        <f>SUM(T13)</f>
        <v>0</v>
      </c>
      <c r="U20" s="82">
        <f t="shared" si="7"/>
        <v>0</v>
      </c>
    </row>
    <row r="21" spans="1:21" s="81" customFormat="1" ht="18" customHeight="1" thickBot="1">
      <c r="A21" s="299" t="s">
        <v>31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</row>
    <row r="22" spans="1:21" s="11" customFormat="1" ht="17.25" customHeight="1" thickBot="1">
      <c r="A22" s="48">
        <v>1</v>
      </c>
      <c r="B22" s="49">
        <v>2</v>
      </c>
      <c r="C22" s="49">
        <v>3</v>
      </c>
      <c r="D22" s="49">
        <v>4</v>
      </c>
      <c r="E22" s="49">
        <v>5</v>
      </c>
      <c r="F22" s="49">
        <v>6</v>
      </c>
      <c r="G22" s="49">
        <v>7</v>
      </c>
      <c r="H22" s="49">
        <v>8</v>
      </c>
      <c r="I22" s="4">
        <v>9</v>
      </c>
      <c r="J22" s="49">
        <v>10</v>
      </c>
      <c r="K22" s="4">
        <v>11</v>
      </c>
      <c r="L22" s="49">
        <v>12</v>
      </c>
      <c r="M22" s="4">
        <v>13</v>
      </c>
      <c r="N22" s="49">
        <v>14</v>
      </c>
      <c r="O22" s="5">
        <v>15</v>
      </c>
      <c r="P22" s="49">
        <v>16</v>
      </c>
      <c r="Q22" s="4">
        <v>17</v>
      </c>
      <c r="R22" s="49">
        <v>18</v>
      </c>
      <c r="S22" s="4">
        <v>19</v>
      </c>
      <c r="T22" s="49">
        <v>20</v>
      </c>
      <c r="U22" s="6">
        <v>21</v>
      </c>
    </row>
    <row r="23" spans="1:21" s="13" customFormat="1" ht="22.5" customHeight="1" thickBot="1">
      <c r="A23" s="213" t="s">
        <v>33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5"/>
    </row>
    <row r="24" spans="1:21" s="98" customFormat="1" ht="64.5" customHeight="1">
      <c r="A24" s="95" t="s">
        <v>79</v>
      </c>
      <c r="B24" s="96" t="s">
        <v>14</v>
      </c>
      <c r="C24" s="73" t="s">
        <v>60</v>
      </c>
      <c r="D24" s="97">
        <v>7</v>
      </c>
      <c r="E24" s="97">
        <v>7</v>
      </c>
      <c r="F24" s="74">
        <v>2</v>
      </c>
      <c r="G24" s="75">
        <f aca="true" t="shared" si="8" ref="G24:G31">F24/E24</f>
        <v>0.2857142857142857</v>
      </c>
      <c r="H24" s="74">
        <v>5</v>
      </c>
      <c r="I24" s="75">
        <f aca="true" t="shared" si="9" ref="I24:I31">H24/E24</f>
        <v>0.7142857142857143</v>
      </c>
      <c r="J24" s="74"/>
      <c r="K24" s="75">
        <f aca="true" t="shared" si="10" ref="K24:K32">J24/E24</f>
        <v>0</v>
      </c>
      <c r="L24" s="74">
        <v>2</v>
      </c>
      <c r="M24" s="75">
        <f aca="true" t="shared" si="11" ref="M24:M31">L24/E24</f>
        <v>0.2857142857142857</v>
      </c>
      <c r="N24" s="74">
        <v>1</v>
      </c>
      <c r="O24" s="75">
        <f aca="true" t="shared" si="12" ref="O24:O31">N24/$E24</f>
        <v>0.14285714285714285</v>
      </c>
      <c r="P24" s="74"/>
      <c r="Q24" s="75">
        <f aca="true" t="shared" si="13" ref="Q24:Q31">P24/$E24</f>
        <v>0</v>
      </c>
      <c r="R24" s="74"/>
      <c r="S24" s="75">
        <f aca="true" t="shared" si="14" ref="S24:S31">R24/$E24</f>
        <v>0</v>
      </c>
      <c r="T24" s="74">
        <v>3</v>
      </c>
      <c r="U24" s="76">
        <f aca="true" t="shared" si="15" ref="U24:U31">T24/$E24</f>
        <v>0.42857142857142855</v>
      </c>
    </row>
    <row r="25" spans="1:245" s="87" customFormat="1" ht="47.25" customHeight="1">
      <c r="A25" s="91" t="s">
        <v>97</v>
      </c>
      <c r="B25" s="62" t="s">
        <v>14</v>
      </c>
      <c r="C25" s="59" t="s">
        <v>60</v>
      </c>
      <c r="D25" s="63">
        <v>14</v>
      </c>
      <c r="E25" s="63">
        <v>14</v>
      </c>
      <c r="F25" s="64">
        <v>8</v>
      </c>
      <c r="G25" s="18">
        <f t="shared" si="8"/>
        <v>0.5714285714285714</v>
      </c>
      <c r="H25" s="64">
        <v>6</v>
      </c>
      <c r="I25" s="18">
        <f t="shared" si="9"/>
        <v>0.42857142857142855</v>
      </c>
      <c r="J25" s="64"/>
      <c r="K25" s="18">
        <f t="shared" si="10"/>
        <v>0</v>
      </c>
      <c r="L25" s="64">
        <v>5</v>
      </c>
      <c r="M25" s="18">
        <f t="shared" si="11"/>
        <v>0.35714285714285715</v>
      </c>
      <c r="N25" s="64">
        <v>1</v>
      </c>
      <c r="O25" s="18">
        <f t="shared" si="12"/>
        <v>0.07142857142857142</v>
      </c>
      <c r="P25" s="64"/>
      <c r="Q25" s="18">
        <f t="shared" si="13"/>
        <v>0</v>
      </c>
      <c r="R25" s="64"/>
      <c r="S25" s="18">
        <f t="shared" si="14"/>
        <v>0</v>
      </c>
      <c r="T25" s="64"/>
      <c r="U25" s="22">
        <f t="shared" si="15"/>
        <v>0</v>
      </c>
      <c r="V25" s="86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</row>
    <row r="26" spans="1:245" s="87" customFormat="1" ht="42" customHeight="1">
      <c r="A26" s="61" t="s">
        <v>47</v>
      </c>
      <c r="B26" s="62" t="s">
        <v>14</v>
      </c>
      <c r="C26" s="25" t="s">
        <v>60</v>
      </c>
      <c r="D26" s="63">
        <v>6</v>
      </c>
      <c r="E26" s="63">
        <v>6</v>
      </c>
      <c r="F26" s="64">
        <v>2</v>
      </c>
      <c r="G26" s="18">
        <f t="shared" si="8"/>
        <v>0.3333333333333333</v>
      </c>
      <c r="H26" s="64">
        <v>2</v>
      </c>
      <c r="I26" s="18">
        <f t="shared" si="9"/>
        <v>0.3333333333333333</v>
      </c>
      <c r="J26" s="64">
        <v>2</v>
      </c>
      <c r="K26" s="18">
        <f t="shared" si="10"/>
        <v>0.3333333333333333</v>
      </c>
      <c r="L26" s="64">
        <v>1</v>
      </c>
      <c r="M26" s="18">
        <f t="shared" si="11"/>
        <v>0.16666666666666666</v>
      </c>
      <c r="N26" s="64"/>
      <c r="O26" s="18"/>
      <c r="P26" s="64"/>
      <c r="Q26" s="18">
        <f t="shared" si="13"/>
        <v>0</v>
      </c>
      <c r="R26" s="64"/>
      <c r="S26" s="18">
        <f t="shared" si="14"/>
        <v>0</v>
      </c>
      <c r="T26" s="64"/>
      <c r="U26" s="22">
        <f t="shared" si="15"/>
        <v>0</v>
      </c>
      <c r="V26" s="86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</row>
    <row r="27" spans="1:245" s="87" customFormat="1" ht="69.75" customHeight="1">
      <c r="A27" s="91" t="s">
        <v>78</v>
      </c>
      <c r="B27" s="62" t="s">
        <v>14</v>
      </c>
      <c r="C27" s="25" t="s">
        <v>60</v>
      </c>
      <c r="D27" s="63">
        <v>5</v>
      </c>
      <c r="E27" s="63">
        <v>5</v>
      </c>
      <c r="F27" s="64">
        <v>5</v>
      </c>
      <c r="G27" s="18">
        <f>F27/E27</f>
        <v>1</v>
      </c>
      <c r="H27" s="64"/>
      <c r="I27" s="18">
        <f>H27/E27</f>
        <v>0</v>
      </c>
      <c r="J27" s="64"/>
      <c r="K27" s="18">
        <f>J27/E27</f>
        <v>0</v>
      </c>
      <c r="L27" s="64">
        <v>2</v>
      </c>
      <c r="M27" s="18">
        <f>L27/E27</f>
        <v>0.4</v>
      </c>
      <c r="N27" s="64"/>
      <c r="O27" s="18">
        <f>N27/$E27</f>
        <v>0</v>
      </c>
      <c r="P27" s="64"/>
      <c r="Q27" s="18">
        <f>P27/$E27</f>
        <v>0</v>
      </c>
      <c r="R27" s="64"/>
      <c r="S27" s="18">
        <f>R27/$E27</f>
        <v>0</v>
      </c>
      <c r="T27" s="64"/>
      <c r="U27" s="22">
        <f>T27/$E27</f>
        <v>0</v>
      </c>
      <c r="V27" s="86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</row>
    <row r="28" spans="1:245" s="87" customFormat="1" ht="55.5" customHeight="1">
      <c r="A28" s="91" t="s">
        <v>93</v>
      </c>
      <c r="B28" s="62" t="s">
        <v>15</v>
      </c>
      <c r="C28" s="25" t="s">
        <v>60</v>
      </c>
      <c r="D28" s="63">
        <v>22</v>
      </c>
      <c r="E28" s="63">
        <v>22</v>
      </c>
      <c r="F28" s="64">
        <v>13</v>
      </c>
      <c r="G28" s="18">
        <f>F28/E28</f>
        <v>0.5909090909090909</v>
      </c>
      <c r="H28" s="64">
        <v>9</v>
      </c>
      <c r="I28" s="18">
        <f>H28/E28</f>
        <v>0.4090909090909091</v>
      </c>
      <c r="J28" s="64"/>
      <c r="K28" s="18">
        <f>J28/E28</f>
        <v>0</v>
      </c>
      <c r="L28" s="64">
        <v>2</v>
      </c>
      <c r="M28" s="18">
        <f>L28/E28</f>
        <v>0.09090909090909091</v>
      </c>
      <c r="N28" s="64"/>
      <c r="O28" s="18">
        <f>N28/$E28</f>
        <v>0</v>
      </c>
      <c r="P28" s="64"/>
      <c r="Q28" s="18">
        <f>P28/$E28</f>
        <v>0</v>
      </c>
      <c r="R28" s="64">
        <v>22</v>
      </c>
      <c r="S28" s="18">
        <f>R28/$E28</f>
        <v>1</v>
      </c>
      <c r="T28" s="64"/>
      <c r="U28" s="22">
        <f>T28/$E28</f>
        <v>0</v>
      </c>
      <c r="V28" s="86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</row>
    <row r="29" spans="1:21" s="85" customFormat="1" ht="57" customHeight="1">
      <c r="A29" s="20" t="s">
        <v>49</v>
      </c>
      <c r="B29" s="62" t="s">
        <v>15</v>
      </c>
      <c r="C29" s="25" t="s">
        <v>60</v>
      </c>
      <c r="D29" s="63">
        <v>16</v>
      </c>
      <c r="E29" s="63">
        <v>16</v>
      </c>
      <c r="F29" s="64">
        <v>10</v>
      </c>
      <c r="G29" s="18">
        <f t="shared" si="8"/>
        <v>0.625</v>
      </c>
      <c r="H29" s="64">
        <v>6</v>
      </c>
      <c r="I29" s="18">
        <f t="shared" si="9"/>
        <v>0.375</v>
      </c>
      <c r="J29" s="64"/>
      <c r="K29" s="18">
        <f t="shared" si="10"/>
        <v>0</v>
      </c>
      <c r="L29" s="64">
        <v>3</v>
      </c>
      <c r="M29" s="18">
        <f t="shared" si="11"/>
        <v>0.1875</v>
      </c>
      <c r="N29" s="64">
        <v>2</v>
      </c>
      <c r="O29" s="18">
        <f>N29/$E29</f>
        <v>0.125</v>
      </c>
      <c r="P29" s="64"/>
      <c r="Q29" s="18"/>
      <c r="R29" s="64">
        <v>2</v>
      </c>
      <c r="S29" s="18">
        <f t="shared" si="14"/>
        <v>0.125</v>
      </c>
      <c r="T29" s="64"/>
      <c r="U29" s="22"/>
    </row>
    <row r="30" spans="1:21" s="1" customFormat="1" ht="60" customHeight="1" thickBot="1">
      <c r="A30" s="129" t="s">
        <v>98</v>
      </c>
      <c r="B30" s="130" t="s">
        <v>15</v>
      </c>
      <c r="C30" s="59" t="s">
        <v>60</v>
      </c>
      <c r="D30" s="68">
        <v>17</v>
      </c>
      <c r="E30" s="68">
        <v>17</v>
      </c>
      <c r="F30" s="68">
        <v>12</v>
      </c>
      <c r="G30" s="60">
        <f t="shared" si="8"/>
        <v>0.7058823529411765</v>
      </c>
      <c r="H30" s="69">
        <v>5</v>
      </c>
      <c r="I30" s="60">
        <f t="shared" si="9"/>
        <v>0.29411764705882354</v>
      </c>
      <c r="J30" s="69"/>
      <c r="K30" s="60">
        <f t="shared" si="10"/>
        <v>0</v>
      </c>
      <c r="L30" s="69">
        <v>7</v>
      </c>
      <c r="M30" s="60">
        <f t="shared" si="11"/>
        <v>0.4117647058823529</v>
      </c>
      <c r="N30" s="69">
        <v>3</v>
      </c>
      <c r="O30" s="60">
        <f t="shared" si="12"/>
        <v>0.17647058823529413</v>
      </c>
      <c r="P30" s="69"/>
      <c r="Q30" s="60">
        <f t="shared" si="13"/>
        <v>0</v>
      </c>
      <c r="R30" s="69">
        <v>7</v>
      </c>
      <c r="S30" s="60">
        <f t="shared" si="14"/>
        <v>0.4117647058823529</v>
      </c>
      <c r="T30" s="69"/>
      <c r="U30" s="70">
        <f t="shared" si="15"/>
        <v>0</v>
      </c>
    </row>
    <row r="31" spans="1:21" s="11" customFormat="1" ht="19.5" customHeight="1" thickBot="1">
      <c r="A31" s="231" t="s">
        <v>35</v>
      </c>
      <c r="B31" s="218" t="s">
        <v>14</v>
      </c>
      <c r="C31" s="219"/>
      <c r="D31" s="56">
        <f>SUM(D24+D25+D26+D27)</f>
        <v>32</v>
      </c>
      <c r="E31" s="56">
        <f>SUM(E24+E25+E26+E27)</f>
        <v>32</v>
      </c>
      <c r="F31" s="56">
        <f>SUM(F24+F25+F26+F27)</f>
        <v>17</v>
      </c>
      <c r="G31" s="71">
        <f t="shared" si="8"/>
        <v>0.53125</v>
      </c>
      <c r="H31" s="56">
        <f>SUM(H24+H25+H26+H27)</f>
        <v>13</v>
      </c>
      <c r="I31" s="71">
        <f t="shared" si="9"/>
        <v>0.40625</v>
      </c>
      <c r="J31" s="56">
        <f>SUM(J24+J25+J26+J27)</f>
        <v>2</v>
      </c>
      <c r="K31" s="71">
        <f t="shared" si="10"/>
        <v>0.0625</v>
      </c>
      <c r="L31" s="56">
        <f>SUM(L24+L25+L26+L27)</f>
        <v>10</v>
      </c>
      <c r="M31" s="71">
        <f t="shared" si="11"/>
        <v>0.3125</v>
      </c>
      <c r="N31" s="56">
        <f>SUM(N24+N25+N26+N27)</f>
        <v>2</v>
      </c>
      <c r="O31" s="71">
        <f t="shared" si="12"/>
        <v>0.0625</v>
      </c>
      <c r="P31" s="56">
        <f>SUM(P24+P25+P26+P27)</f>
        <v>0</v>
      </c>
      <c r="Q31" s="71">
        <f t="shared" si="13"/>
        <v>0</v>
      </c>
      <c r="R31" s="56">
        <f>SUM(R24+R25+R26+R27)</f>
        <v>0</v>
      </c>
      <c r="S31" s="71">
        <f t="shared" si="14"/>
        <v>0</v>
      </c>
      <c r="T31" s="56">
        <f>SUM(T24+T25+T26+T27)</f>
        <v>3</v>
      </c>
      <c r="U31" s="82">
        <f t="shared" si="15"/>
        <v>0.09375</v>
      </c>
    </row>
    <row r="32" spans="1:21" s="11" customFormat="1" ht="20.25" customHeight="1" thickBot="1">
      <c r="A32" s="321"/>
      <c r="B32" s="218" t="s">
        <v>15</v>
      </c>
      <c r="C32" s="219"/>
      <c r="D32" s="56">
        <f>SUM(D28+D29+D30)</f>
        <v>55</v>
      </c>
      <c r="E32" s="56">
        <f>SUM(E28+E29+E30)</f>
        <v>55</v>
      </c>
      <c r="F32" s="56">
        <f>SUM(F28+F29+F30)</f>
        <v>35</v>
      </c>
      <c r="G32" s="71">
        <f>F32/E32</f>
        <v>0.6363636363636364</v>
      </c>
      <c r="H32" s="56">
        <f>SUM(H28+H29+H30)</f>
        <v>20</v>
      </c>
      <c r="I32" s="71">
        <f>H32/E32</f>
        <v>0.36363636363636365</v>
      </c>
      <c r="J32" s="56">
        <f>SUM(J28+J29+J30)</f>
        <v>0</v>
      </c>
      <c r="K32" s="71">
        <f t="shared" si="10"/>
        <v>0</v>
      </c>
      <c r="L32" s="56">
        <f>SUM(L28+L29+L30)</f>
        <v>12</v>
      </c>
      <c r="M32" s="71">
        <f>L32/E32</f>
        <v>0.21818181818181817</v>
      </c>
      <c r="N32" s="56">
        <f>SUM(N28+N29+N30)</f>
        <v>5</v>
      </c>
      <c r="O32" s="71">
        <f>N32/$E32</f>
        <v>0.09090909090909091</v>
      </c>
      <c r="P32" s="56">
        <f>SUM(P28+P29+P30)</f>
        <v>0</v>
      </c>
      <c r="Q32" s="71">
        <f>P32/$E32</f>
        <v>0</v>
      </c>
      <c r="R32" s="56">
        <f>SUM(R28+R29+R30)</f>
        <v>31</v>
      </c>
      <c r="S32" s="71">
        <f>R32/$E32</f>
        <v>0.5636363636363636</v>
      </c>
      <c r="T32" s="56">
        <f>SUM(T28+T29+T30)</f>
        <v>0</v>
      </c>
      <c r="U32" s="82">
        <f>T32/$E32</f>
        <v>0</v>
      </c>
    </row>
    <row r="33" spans="1:21" s="81" customFormat="1" ht="21.75" customHeight="1" thickBot="1">
      <c r="A33" s="299" t="s">
        <v>31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</row>
    <row r="34" spans="1:21" s="11" customFormat="1" ht="16.5" customHeight="1" thickBot="1">
      <c r="A34" s="48">
        <v>1</v>
      </c>
      <c r="B34" s="49">
        <v>2</v>
      </c>
      <c r="C34" s="49">
        <v>3</v>
      </c>
      <c r="D34" s="49">
        <v>4</v>
      </c>
      <c r="E34" s="49">
        <v>5</v>
      </c>
      <c r="F34" s="49">
        <v>6</v>
      </c>
      <c r="G34" s="49">
        <v>7</v>
      </c>
      <c r="H34" s="49">
        <v>8</v>
      </c>
      <c r="I34" s="4">
        <v>9</v>
      </c>
      <c r="J34" s="49">
        <v>10</v>
      </c>
      <c r="K34" s="4">
        <v>11</v>
      </c>
      <c r="L34" s="49">
        <v>12</v>
      </c>
      <c r="M34" s="4">
        <v>13</v>
      </c>
      <c r="N34" s="49">
        <v>14</v>
      </c>
      <c r="O34" s="5">
        <v>15</v>
      </c>
      <c r="P34" s="49">
        <v>16</v>
      </c>
      <c r="Q34" s="4">
        <v>17</v>
      </c>
      <c r="R34" s="49">
        <v>18</v>
      </c>
      <c r="S34" s="4">
        <v>19</v>
      </c>
      <c r="T34" s="49">
        <v>20</v>
      </c>
      <c r="U34" s="6">
        <v>21</v>
      </c>
    </row>
    <row r="35" spans="1:21" s="13" customFormat="1" ht="26.25" customHeight="1" thickBot="1">
      <c r="A35" s="213" t="s">
        <v>42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5"/>
    </row>
    <row r="36" spans="1:21" s="1" customFormat="1" ht="42.75" customHeight="1">
      <c r="A36" s="131" t="s">
        <v>100</v>
      </c>
      <c r="B36" s="58" t="s">
        <v>14</v>
      </c>
      <c r="C36" s="59" t="s">
        <v>60</v>
      </c>
      <c r="D36" s="68">
        <v>23</v>
      </c>
      <c r="E36" s="68">
        <v>23</v>
      </c>
      <c r="F36" s="69">
        <v>14</v>
      </c>
      <c r="G36" s="60">
        <f aca="true" t="shared" si="16" ref="G36:G43">F36/E36</f>
        <v>0.6086956521739131</v>
      </c>
      <c r="H36" s="69">
        <v>8</v>
      </c>
      <c r="I36" s="18">
        <f>H36/E36</f>
        <v>0.34782608695652173</v>
      </c>
      <c r="J36" s="69">
        <v>1</v>
      </c>
      <c r="K36" s="18">
        <f aca="true" t="shared" si="17" ref="K36:K43">J36/E36</f>
        <v>0.043478260869565216</v>
      </c>
      <c r="L36" s="69">
        <v>1</v>
      </c>
      <c r="M36" s="60">
        <f aca="true" t="shared" si="18" ref="M36:M43">L36/E36</f>
        <v>0.043478260869565216</v>
      </c>
      <c r="N36" s="69">
        <v>14</v>
      </c>
      <c r="O36" s="60">
        <f aca="true" t="shared" si="19" ref="O36:O43">N36/$E36</f>
        <v>0.6086956521739131</v>
      </c>
      <c r="P36" s="69"/>
      <c r="Q36" s="60">
        <f aca="true" t="shared" si="20" ref="Q36:Q43">P36/$E36</f>
        <v>0</v>
      </c>
      <c r="R36" s="69"/>
      <c r="S36" s="60">
        <f aca="true" t="shared" si="21" ref="S36:S43">R36/$E36</f>
        <v>0</v>
      </c>
      <c r="T36" s="69"/>
      <c r="U36" s="70">
        <f aca="true" t="shared" si="22" ref="U36:U43">T36/$E36</f>
        <v>0</v>
      </c>
    </row>
    <row r="37" spans="1:21" s="1" customFormat="1" ht="54" customHeight="1">
      <c r="A37" s="20" t="s">
        <v>73</v>
      </c>
      <c r="B37" s="3" t="s">
        <v>14</v>
      </c>
      <c r="C37" s="25" t="s">
        <v>60</v>
      </c>
      <c r="D37" s="21">
        <v>17</v>
      </c>
      <c r="E37" s="21">
        <v>17</v>
      </c>
      <c r="F37" s="2">
        <v>11</v>
      </c>
      <c r="G37" s="18">
        <f>F37/E37</f>
        <v>0.6470588235294118</v>
      </c>
      <c r="H37" s="2">
        <v>5</v>
      </c>
      <c r="I37" s="18">
        <f>H37/E37</f>
        <v>0.29411764705882354</v>
      </c>
      <c r="J37" s="2">
        <v>1</v>
      </c>
      <c r="K37" s="18">
        <f t="shared" si="17"/>
        <v>0.058823529411764705</v>
      </c>
      <c r="L37" s="2">
        <v>3</v>
      </c>
      <c r="M37" s="18">
        <f>L37/E37</f>
        <v>0.17647058823529413</v>
      </c>
      <c r="N37" s="2">
        <v>1</v>
      </c>
      <c r="O37" s="18">
        <f>N37/$E37</f>
        <v>0.058823529411764705</v>
      </c>
      <c r="P37" s="2">
        <v>17</v>
      </c>
      <c r="Q37" s="18">
        <f>P37/$E37</f>
        <v>1</v>
      </c>
      <c r="R37" s="2">
        <v>4</v>
      </c>
      <c r="S37" s="18">
        <f>R37/$E37</f>
        <v>0.23529411764705882</v>
      </c>
      <c r="T37" s="2">
        <v>17</v>
      </c>
      <c r="U37" s="22">
        <f>T37/$E37</f>
        <v>1</v>
      </c>
    </row>
    <row r="38" spans="1:21" s="1" customFormat="1" ht="89.25" customHeight="1">
      <c r="A38" s="65" t="s">
        <v>81</v>
      </c>
      <c r="B38" s="3" t="s">
        <v>14</v>
      </c>
      <c r="C38" s="25" t="s">
        <v>60</v>
      </c>
      <c r="D38" s="21">
        <v>4</v>
      </c>
      <c r="E38" s="21">
        <v>4</v>
      </c>
      <c r="F38" s="2">
        <v>2</v>
      </c>
      <c r="G38" s="18">
        <f t="shared" si="16"/>
        <v>0.5</v>
      </c>
      <c r="H38" s="2">
        <v>1</v>
      </c>
      <c r="I38" s="18">
        <f aca="true" t="shared" si="23" ref="I38:I43">H38/E38</f>
        <v>0.25</v>
      </c>
      <c r="J38" s="2">
        <v>1</v>
      </c>
      <c r="K38" s="18">
        <f t="shared" si="17"/>
        <v>0.25</v>
      </c>
      <c r="L38" s="2">
        <v>2</v>
      </c>
      <c r="M38" s="60">
        <f t="shared" si="18"/>
        <v>0.5</v>
      </c>
      <c r="N38" s="2"/>
      <c r="O38" s="18">
        <f t="shared" si="19"/>
        <v>0</v>
      </c>
      <c r="P38" s="2">
        <v>3</v>
      </c>
      <c r="Q38" s="18">
        <f t="shared" si="20"/>
        <v>0.75</v>
      </c>
      <c r="R38" s="2">
        <v>1</v>
      </c>
      <c r="S38" s="18">
        <f t="shared" si="21"/>
        <v>0.25</v>
      </c>
      <c r="T38" s="2">
        <v>4</v>
      </c>
      <c r="U38" s="22">
        <f t="shared" si="22"/>
        <v>1</v>
      </c>
    </row>
    <row r="39" spans="1:21" s="1" customFormat="1" ht="39" customHeight="1">
      <c r="A39" s="20" t="s">
        <v>82</v>
      </c>
      <c r="B39" s="3" t="s">
        <v>14</v>
      </c>
      <c r="C39" s="25" t="s">
        <v>60</v>
      </c>
      <c r="D39" s="21">
        <v>2</v>
      </c>
      <c r="E39" s="21">
        <v>2</v>
      </c>
      <c r="F39" s="2">
        <v>1</v>
      </c>
      <c r="G39" s="18">
        <f t="shared" si="16"/>
        <v>0.5</v>
      </c>
      <c r="H39" s="2">
        <v>1</v>
      </c>
      <c r="I39" s="18">
        <f t="shared" si="23"/>
        <v>0.5</v>
      </c>
      <c r="J39" s="2"/>
      <c r="K39" s="18">
        <f t="shared" si="17"/>
        <v>0</v>
      </c>
      <c r="L39" s="2"/>
      <c r="M39" s="18">
        <f t="shared" si="18"/>
        <v>0</v>
      </c>
      <c r="N39" s="2"/>
      <c r="O39" s="18">
        <f t="shared" si="19"/>
        <v>0</v>
      </c>
      <c r="P39" s="2">
        <v>2</v>
      </c>
      <c r="Q39" s="18">
        <f t="shared" si="20"/>
        <v>1</v>
      </c>
      <c r="R39" s="2">
        <v>2</v>
      </c>
      <c r="S39" s="18">
        <f t="shared" si="21"/>
        <v>1</v>
      </c>
      <c r="T39" s="2"/>
      <c r="U39" s="22">
        <f t="shared" si="22"/>
        <v>0</v>
      </c>
    </row>
    <row r="40" spans="1:21" s="1" customFormat="1" ht="43.5" customHeight="1">
      <c r="A40" s="20" t="s">
        <v>61</v>
      </c>
      <c r="B40" s="3" t="s">
        <v>14</v>
      </c>
      <c r="C40" s="25" t="s">
        <v>60</v>
      </c>
      <c r="D40" s="21">
        <v>15</v>
      </c>
      <c r="E40" s="21">
        <v>15</v>
      </c>
      <c r="F40" s="2">
        <v>4</v>
      </c>
      <c r="G40" s="18">
        <f>F40/E40</f>
        <v>0.26666666666666666</v>
      </c>
      <c r="H40" s="2">
        <v>8</v>
      </c>
      <c r="I40" s="18">
        <f>H40/E40</f>
        <v>0.5333333333333333</v>
      </c>
      <c r="J40" s="2">
        <v>3</v>
      </c>
      <c r="K40" s="18">
        <f t="shared" si="17"/>
        <v>0.2</v>
      </c>
      <c r="L40" s="2">
        <v>2</v>
      </c>
      <c r="M40" s="18">
        <f>L40/E40</f>
        <v>0.13333333333333333</v>
      </c>
      <c r="N40" s="2">
        <v>1</v>
      </c>
      <c r="O40" s="18">
        <f t="shared" si="19"/>
        <v>0.06666666666666667</v>
      </c>
      <c r="P40" s="2"/>
      <c r="Q40" s="18">
        <f t="shared" si="20"/>
        <v>0</v>
      </c>
      <c r="R40" s="2">
        <v>15</v>
      </c>
      <c r="S40" s="18">
        <f t="shared" si="21"/>
        <v>1</v>
      </c>
      <c r="T40" s="2"/>
      <c r="U40" s="22">
        <f t="shared" si="22"/>
        <v>0</v>
      </c>
    </row>
    <row r="41" spans="1:21" s="1" customFormat="1" ht="59.25" customHeight="1">
      <c r="A41" s="20" t="s">
        <v>90</v>
      </c>
      <c r="B41" s="3" t="s">
        <v>14</v>
      </c>
      <c r="C41" s="25" t="s">
        <v>60</v>
      </c>
      <c r="D41" s="21">
        <v>6</v>
      </c>
      <c r="E41" s="21">
        <v>6</v>
      </c>
      <c r="F41" s="2">
        <v>2</v>
      </c>
      <c r="G41" s="18">
        <f>F41/E41</f>
        <v>0.3333333333333333</v>
      </c>
      <c r="H41" s="2">
        <v>2</v>
      </c>
      <c r="I41" s="18">
        <f>H41/E41</f>
        <v>0.3333333333333333</v>
      </c>
      <c r="J41" s="2">
        <v>2</v>
      </c>
      <c r="K41" s="18">
        <f t="shared" si="17"/>
        <v>0.3333333333333333</v>
      </c>
      <c r="L41" s="2"/>
      <c r="M41" s="18">
        <f>L41/E41</f>
        <v>0</v>
      </c>
      <c r="N41" s="2">
        <v>1</v>
      </c>
      <c r="O41" s="18">
        <f>N41/$E41</f>
        <v>0.16666666666666666</v>
      </c>
      <c r="P41" s="2">
        <v>2</v>
      </c>
      <c r="Q41" s="18">
        <f>P41/$E41</f>
        <v>0.3333333333333333</v>
      </c>
      <c r="R41" s="2"/>
      <c r="S41" s="18">
        <f>R41/$E41</f>
        <v>0</v>
      </c>
      <c r="T41" s="2">
        <v>2</v>
      </c>
      <c r="U41" s="22">
        <f>T41/$E41</f>
        <v>0.3333333333333333</v>
      </c>
    </row>
    <row r="42" spans="1:21" s="1" customFormat="1" ht="73.5" customHeight="1" thickBot="1">
      <c r="A42" s="65" t="s">
        <v>83</v>
      </c>
      <c r="B42" s="27" t="s">
        <v>14</v>
      </c>
      <c r="C42" s="92" t="s">
        <v>60</v>
      </c>
      <c r="D42" s="28">
        <v>8</v>
      </c>
      <c r="E42" s="28">
        <v>8</v>
      </c>
      <c r="F42" s="39">
        <v>5</v>
      </c>
      <c r="G42" s="199">
        <f t="shared" si="16"/>
        <v>0.625</v>
      </c>
      <c r="H42" s="39">
        <v>3</v>
      </c>
      <c r="I42" s="12">
        <f t="shared" si="23"/>
        <v>0.375</v>
      </c>
      <c r="J42" s="39"/>
      <c r="K42" s="12">
        <f t="shared" si="17"/>
        <v>0</v>
      </c>
      <c r="L42" s="39">
        <v>3</v>
      </c>
      <c r="M42" s="12">
        <f t="shared" si="18"/>
        <v>0.375</v>
      </c>
      <c r="N42" s="39"/>
      <c r="O42" s="12">
        <f t="shared" si="19"/>
        <v>0</v>
      </c>
      <c r="P42" s="39">
        <v>6</v>
      </c>
      <c r="Q42" s="12">
        <f t="shared" si="20"/>
        <v>0.75</v>
      </c>
      <c r="R42" s="39">
        <v>2</v>
      </c>
      <c r="S42" s="12">
        <f t="shared" si="21"/>
        <v>0.25</v>
      </c>
      <c r="T42" s="39"/>
      <c r="U42" s="40">
        <f t="shared" si="22"/>
        <v>0</v>
      </c>
    </row>
    <row r="43" spans="1:21" s="11" customFormat="1" ht="31.5" customHeight="1" thickBot="1">
      <c r="A43" s="72" t="s">
        <v>46</v>
      </c>
      <c r="B43" s="218" t="s">
        <v>14</v>
      </c>
      <c r="C43" s="219"/>
      <c r="D43" s="56">
        <f>SUM(D36:D42)</f>
        <v>75</v>
      </c>
      <c r="E43" s="56">
        <f>SUM(E36:E42)</f>
        <v>75</v>
      </c>
      <c r="F43" s="56">
        <f>SUM(F36:F42)</f>
        <v>39</v>
      </c>
      <c r="G43" s="71">
        <f t="shared" si="16"/>
        <v>0.52</v>
      </c>
      <c r="H43" s="56">
        <f>SUM(H36:H42)</f>
        <v>28</v>
      </c>
      <c r="I43" s="71">
        <f t="shared" si="23"/>
        <v>0.37333333333333335</v>
      </c>
      <c r="J43" s="56">
        <f>SUM(J36:J42)</f>
        <v>8</v>
      </c>
      <c r="K43" s="71">
        <f t="shared" si="17"/>
        <v>0.10666666666666667</v>
      </c>
      <c r="L43" s="56">
        <f>SUM(L36:L42)</f>
        <v>11</v>
      </c>
      <c r="M43" s="71">
        <f t="shared" si="18"/>
        <v>0.14666666666666667</v>
      </c>
      <c r="N43" s="56">
        <f>SUM(N36:N42)</f>
        <v>17</v>
      </c>
      <c r="O43" s="71">
        <f t="shared" si="19"/>
        <v>0.22666666666666666</v>
      </c>
      <c r="P43" s="56">
        <f>SUM(P36:P42)</f>
        <v>30</v>
      </c>
      <c r="Q43" s="71">
        <f t="shared" si="20"/>
        <v>0.4</v>
      </c>
      <c r="R43" s="56">
        <f>SUM(R36:R42)</f>
        <v>24</v>
      </c>
      <c r="S43" s="71">
        <f t="shared" si="21"/>
        <v>0.32</v>
      </c>
      <c r="T43" s="56">
        <f>SUM(T36:T42)</f>
        <v>23</v>
      </c>
      <c r="U43" s="82">
        <f t="shared" si="22"/>
        <v>0.30666666666666664</v>
      </c>
    </row>
    <row r="44" spans="1:21" s="81" customFormat="1" ht="21" customHeight="1" thickBot="1">
      <c r="A44" s="299" t="s">
        <v>31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</row>
    <row r="45" spans="1:21" s="11" customFormat="1" ht="17.25" customHeight="1" thickBot="1">
      <c r="A45" s="48">
        <v>1</v>
      </c>
      <c r="B45" s="49">
        <v>2</v>
      </c>
      <c r="C45" s="49">
        <v>3</v>
      </c>
      <c r="D45" s="49">
        <v>4</v>
      </c>
      <c r="E45" s="49">
        <v>5</v>
      </c>
      <c r="F45" s="49">
        <v>6</v>
      </c>
      <c r="G45" s="49">
        <v>7</v>
      </c>
      <c r="H45" s="49">
        <v>8</v>
      </c>
      <c r="I45" s="4">
        <v>9</v>
      </c>
      <c r="J45" s="49">
        <v>10</v>
      </c>
      <c r="K45" s="4">
        <v>11</v>
      </c>
      <c r="L45" s="49">
        <v>12</v>
      </c>
      <c r="M45" s="4">
        <v>13</v>
      </c>
      <c r="N45" s="49">
        <v>14</v>
      </c>
      <c r="O45" s="5">
        <v>15</v>
      </c>
      <c r="P45" s="49">
        <v>16</v>
      </c>
      <c r="Q45" s="4">
        <v>17</v>
      </c>
      <c r="R45" s="49">
        <v>18</v>
      </c>
      <c r="S45" s="4">
        <v>19</v>
      </c>
      <c r="T45" s="49">
        <v>20</v>
      </c>
      <c r="U45" s="6">
        <v>21</v>
      </c>
    </row>
    <row r="46" spans="1:21" s="13" customFormat="1" ht="26.25" customHeight="1" thickBot="1">
      <c r="A46" s="213" t="s">
        <v>43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5"/>
    </row>
    <row r="47" spans="1:21" s="1" customFormat="1" ht="53.25" customHeight="1">
      <c r="A47" s="20" t="s">
        <v>99</v>
      </c>
      <c r="B47" s="3" t="s">
        <v>14</v>
      </c>
      <c r="C47" s="25" t="s">
        <v>60</v>
      </c>
      <c r="D47" s="21">
        <v>33</v>
      </c>
      <c r="E47" s="21">
        <v>33</v>
      </c>
      <c r="F47" s="2">
        <v>9</v>
      </c>
      <c r="G47" s="18">
        <f aca="true" t="shared" si="24" ref="G47:G53">F47/E47</f>
        <v>0.2727272727272727</v>
      </c>
      <c r="H47" s="2">
        <v>14</v>
      </c>
      <c r="I47" s="18">
        <f aca="true" t="shared" si="25" ref="I47:I53">H47/E47</f>
        <v>0.42424242424242425</v>
      </c>
      <c r="J47" s="2">
        <v>10</v>
      </c>
      <c r="K47" s="18">
        <f>J47/E47</f>
        <v>0.30303030303030304</v>
      </c>
      <c r="L47" s="2">
        <v>4</v>
      </c>
      <c r="M47" s="18">
        <f aca="true" t="shared" si="26" ref="M47:M53">L47/E47</f>
        <v>0.12121212121212122</v>
      </c>
      <c r="N47" s="2">
        <v>1</v>
      </c>
      <c r="O47" s="18">
        <f aca="true" t="shared" si="27" ref="O47:O52">N47/$E47</f>
        <v>0.030303030303030304</v>
      </c>
      <c r="P47" s="2">
        <v>4</v>
      </c>
      <c r="Q47" s="18">
        <f aca="true" t="shared" si="28" ref="Q47:Q52">P47/$E47</f>
        <v>0.12121212121212122</v>
      </c>
      <c r="R47" s="2">
        <v>2</v>
      </c>
      <c r="S47" s="18">
        <f aca="true" t="shared" si="29" ref="S47:S52">R47/$E47</f>
        <v>0.06060606060606061</v>
      </c>
      <c r="T47" s="2">
        <v>2</v>
      </c>
      <c r="U47" s="22">
        <f aca="true" t="shared" si="30" ref="U47:U52">T47/$E47</f>
        <v>0.06060606060606061</v>
      </c>
    </row>
    <row r="48" spans="1:21" s="1" customFormat="1" ht="53.25" customHeight="1">
      <c r="A48" s="20" t="s">
        <v>102</v>
      </c>
      <c r="B48" s="3" t="s">
        <v>14</v>
      </c>
      <c r="C48" s="25" t="s">
        <v>60</v>
      </c>
      <c r="D48" s="21">
        <v>3</v>
      </c>
      <c r="E48" s="21">
        <v>3</v>
      </c>
      <c r="F48" s="2">
        <v>1</v>
      </c>
      <c r="G48" s="18">
        <f>F48/E48</f>
        <v>0.3333333333333333</v>
      </c>
      <c r="H48" s="2">
        <v>1</v>
      </c>
      <c r="I48" s="18">
        <f>H48/E48</f>
        <v>0.3333333333333333</v>
      </c>
      <c r="J48" s="2">
        <v>1</v>
      </c>
      <c r="K48" s="18">
        <v>0.334</v>
      </c>
      <c r="L48" s="2"/>
      <c r="M48" s="18">
        <f t="shared" si="26"/>
        <v>0</v>
      </c>
      <c r="N48" s="2">
        <v>1</v>
      </c>
      <c r="O48" s="18">
        <f t="shared" si="27"/>
        <v>0.3333333333333333</v>
      </c>
      <c r="P48" s="2">
        <v>1</v>
      </c>
      <c r="Q48" s="18">
        <f t="shared" si="28"/>
        <v>0.3333333333333333</v>
      </c>
      <c r="R48" s="2">
        <v>1</v>
      </c>
      <c r="S48" s="18">
        <f t="shared" si="29"/>
        <v>0.3333333333333333</v>
      </c>
      <c r="T48" s="2">
        <v>1</v>
      </c>
      <c r="U48" s="22">
        <f t="shared" si="30"/>
        <v>0.3333333333333333</v>
      </c>
    </row>
    <row r="49" spans="1:21" s="1" customFormat="1" ht="37.5" customHeight="1">
      <c r="A49" s="26" t="s">
        <v>104</v>
      </c>
      <c r="B49" s="3" t="s">
        <v>14</v>
      </c>
      <c r="C49" s="25" t="s">
        <v>60</v>
      </c>
      <c r="D49" s="21">
        <v>2</v>
      </c>
      <c r="E49" s="21">
        <v>2</v>
      </c>
      <c r="F49" s="2">
        <v>1</v>
      </c>
      <c r="G49" s="18">
        <f t="shared" si="24"/>
        <v>0.5</v>
      </c>
      <c r="H49" s="2">
        <v>1</v>
      </c>
      <c r="I49" s="18">
        <f t="shared" si="25"/>
        <v>0.5</v>
      </c>
      <c r="J49" s="2"/>
      <c r="K49" s="18">
        <f>J49/E49</f>
        <v>0</v>
      </c>
      <c r="L49" s="2">
        <v>1</v>
      </c>
      <c r="M49" s="18">
        <f t="shared" si="26"/>
        <v>0.5</v>
      </c>
      <c r="N49" s="2"/>
      <c r="O49" s="18">
        <f t="shared" si="27"/>
        <v>0</v>
      </c>
      <c r="P49" s="2"/>
      <c r="Q49" s="18">
        <f t="shared" si="28"/>
        <v>0</v>
      </c>
      <c r="R49" s="2"/>
      <c r="S49" s="18">
        <f t="shared" si="29"/>
        <v>0</v>
      </c>
      <c r="T49" s="2"/>
      <c r="U49" s="22">
        <f t="shared" si="30"/>
        <v>0</v>
      </c>
    </row>
    <row r="50" spans="1:21" s="1" customFormat="1" ht="38.25" customHeight="1">
      <c r="A50" s="26" t="s">
        <v>96</v>
      </c>
      <c r="B50" s="3" t="s">
        <v>14</v>
      </c>
      <c r="C50" s="25" t="s">
        <v>60</v>
      </c>
      <c r="D50" s="21">
        <v>6</v>
      </c>
      <c r="E50" s="21">
        <v>6</v>
      </c>
      <c r="F50" s="2">
        <v>1</v>
      </c>
      <c r="G50" s="18">
        <f t="shared" si="24"/>
        <v>0.16666666666666666</v>
      </c>
      <c r="H50" s="2">
        <v>2</v>
      </c>
      <c r="I50" s="18">
        <f t="shared" si="25"/>
        <v>0.3333333333333333</v>
      </c>
      <c r="J50" s="2">
        <v>3</v>
      </c>
      <c r="K50" s="18">
        <f>J50/E50</f>
        <v>0.5</v>
      </c>
      <c r="L50" s="2"/>
      <c r="M50" s="18">
        <f t="shared" si="26"/>
        <v>0</v>
      </c>
      <c r="N50" s="2"/>
      <c r="O50" s="18">
        <f t="shared" si="27"/>
        <v>0</v>
      </c>
      <c r="P50" s="2">
        <v>1</v>
      </c>
      <c r="Q50" s="18">
        <f t="shared" si="28"/>
        <v>0.16666666666666666</v>
      </c>
      <c r="R50" s="2"/>
      <c r="S50" s="18">
        <f t="shared" si="29"/>
        <v>0</v>
      </c>
      <c r="T50" s="2">
        <v>1</v>
      </c>
      <c r="U50" s="22">
        <f t="shared" si="30"/>
        <v>0.16666666666666666</v>
      </c>
    </row>
    <row r="51" spans="1:21" s="1" customFormat="1" ht="51.75" customHeight="1">
      <c r="A51" s="26" t="s">
        <v>92</v>
      </c>
      <c r="B51" s="3" t="s">
        <v>14</v>
      </c>
      <c r="C51" s="25" t="s">
        <v>60</v>
      </c>
      <c r="D51" s="21">
        <v>2</v>
      </c>
      <c r="E51" s="21">
        <v>2</v>
      </c>
      <c r="F51" s="2">
        <v>2</v>
      </c>
      <c r="G51" s="18">
        <f t="shared" si="24"/>
        <v>1</v>
      </c>
      <c r="H51" s="2"/>
      <c r="I51" s="18">
        <f t="shared" si="25"/>
        <v>0</v>
      </c>
      <c r="J51" s="2"/>
      <c r="K51" s="18">
        <f>J51/E51</f>
        <v>0</v>
      </c>
      <c r="L51" s="2"/>
      <c r="M51" s="18">
        <f t="shared" si="26"/>
        <v>0</v>
      </c>
      <c r="N51" s="2"/>
      <c r="O51" s="18">
        <f t="shared" si="27"/>
        <v>0</v>
      </c>
      <c r="P51" s="2"/>
      <c r="Q51" s="18">
        <f t="shared" si="28"/>
        <v>0</v>
      </c>
      <c r="R51" s="2">
        <v>2</v>
      </c>
      <c r="S51" s="18">
        <f t="shared" si="29"/>
        <v>1</v>
      </c>
      <c r="T51" s="2">
        <v>1</v>
      </c>
      <c r="U51" s="22">
        <f t="shared" si="30"/>
        <v>0.5</v>
      </c>
    </row>
    <row r="52" spans="1:21" s="1" customFormat="1" ht="42.75" customHeight="1" thickBot="1">
      <c r="A52" s="52" t="s">
        <v>103</v>
      </c>
      <c r="B52" s="27" t="s">
        <v>14</v>
      </c>
      <c r="C52" s="92" t="s">
        <v>60</v>
      </c>
      <c r="D52" s="28">
        <v>14</v>
      </c>
      <c r="E52" s="28">
        <v>14</v>
      </c>
      <c r="F52" s="39">
        <v>9</v>
      </c>
      <c r="G52" s="18">
        <f t="shared" si="24"/>
        <v>0.6428571428571429</v>
      </c>
      <c r="H52" s="39">
        <v>2</v>
      </c>
      <c r="I52" s="18">
        <f t="shared" si="25"/>
        <v>0.14285714285714285</v>
      </c>
      <c r="J52" s="39">
        <v>3</v>
      </c>
      <c r="K52" s="12">
        <f>J52/E52</f>
        <v>0.21428571428571427</v>
      </c>
      <c r="L52" s="39">
        <v>2</v>
      </c>
      <c r="M52" s="12">
        <f t="shared" si="26"/>
        <v>0.14285714285714285</v>
      </c>
      <c r="N52" s="39"/>
      <c r="O52" s="12">
        <f t="shared" si="27"/>
        <v>0</v>
      </c>
      <c r="P52" s="39"/>
      <c r="Q52" s="12">
        <f t="shared" si="28"/>
        <v>0</v>
      </c>
      <c r="R52" s="39"/>
      <c r="S52" s="12">
        <f t="shared" si="29"/>
        <v>0</v>
      </c>
      <c r="T52" s="39"/>
      <c r="U52" s="40">
        <f t="shared" si="30"/>
        <v>0</v>
      </c>
    </row>
    <row r="53" spans="1:21" s="11" customFormat="1" ht="39.75" customHeight="1" thickBot="1">
      <c r="A53" s="84" t="s">
        <v>45</v>
      </c>
      <c r="B53" s="218" t="s">
        <v>14</v>
      </c>
      <c r="C53" s="219"/>
      <c r="D53" s="134">
        <f>SUM(D47:D52)</f>
        <v>60</v>
      </c>
      <c r="E53" s="134">
        <f>SUM(E47:E52)</f>
        <v>60</v>
      </c>
      <c r="F53" s="134">
        <f>SUM(F47:F52)</f>
        <v>23</v>
      </c>
      <c r="G53" s="71">
        <f t="shared" si="24"/>
        <v>0.38333333333333336</v>
      </c>
      <c r="H53" s="14">
        <f>SUM(H47:H52)</f>
        <v>20</v>
      </c>
      <c r="I53" s="71">
        <f t="shared" si="25"/>
        <v>0.3333333333333333</v>
      </c>
      <c r="J53" s="14">
        <f>SUM(J47:J52)</f>
        <v>17</v>
      </c>
      <c r="K53" s="71">
        <v>0.2834</v>
      </c>
      <c r="L53" s="14">
        <f>SUM(L47:L52)</f>
        <v>7</v>
      </c>
      <c r="M53" s="71">
        <f t="shared" si="26"/>
        <v>0.11666666666666667</v>
      </c>
      <c r="N53" s="14">
        <f>SUM(N47:N52)</f>
        <v>2</v>
      </c>
      <c r="O53" s="71">
        <f>N53/E53</f>
        <v>0.03333333333333333</v>
      </c>
      <c r="P53" s="14">
        <f>SUM(P47:P52)</f>
        <v>6</v>
      </c>
      <c r="Q53" s="71">
        <f>P53/E53</f>
        <v>0.1</v>
      </c>
      <c r="R53" s="14">
        <f>SUM(R47:R52)</f>
        <v>5</v>
      </c>
      <c r="S53" s="71">
        <f>R53/E53</f>
        <v>0.08333333333333333</v>
      </c>
      <c r="T53" s="14">
        <f>SUM(T47:T52)</f>
        <v>5</v>
      </c>
      <c r="U53" s="82">
        <f>T53/E53</f>
        <v>0.08333333333333333</v>
      </c>
    </row>
    <row r="54" spans="1:21" s="44" customFormat="1" ht="24.75" customHeight="1" thickBot="1">
      <c r="A54" s="213" t="s">
        <v>34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5"/>
    </row>
    <row r="55" spans="1:21" s="1" customFormat="1" ht="52.5" customHeight="1">
      <c r="A55" s="24" t="s">
        <v>51</v>
      </c>
      <c r="B55" s="53" t="s">
        <v>14</v>
      </c>
      <c r="C55" s="46" t="s">
        <v>60</v>
      </c>
      <c r="D55" s="54">
        <v>5</v>
      </c>
      <c r="E55" s="54">
        <v>5</v>
      </c>
      <c r="F55" s="55">
        <v>3</v>
      </c>
      <c r="G55" s="41">
        <f>F55/E55</f>
        <v>0.6</v>
      </c>
      <c r="H55" s="55">
        <v>1</v>
      </c>
      <c r="I55" s="41">
        <f>H55/E55</f>
        <v>0.2</v>
      </c>
      <c r="J55" s="55">
        <v>1</v>
      </c>
      <c r="K55" s="41">
        <f>J55/E55</f>
        <v>0.2</v>
      </c>
      <c r="L55" s="55">
        <v>1</v>
      </c>
      <c r="M55" s="41">
        <f>L55/E55</f>
        <v>0.2</v>
      </c>
      <c r="N55" s="55">
        <v>1</v>
      </c>
      <c r="O55" s="41">
        <f>N55/$E55</f>
        <v>0.2</v>
      </c>
      <c r="P55" s="55"/>
      <c r="Q55" s="41">
        <f>P55/$E55</f>
        <v>0</v>
      </c>
      <c r="R55" s="55"/>
      <c r="S55" s="41">
        <f>R55/$E55</f>
        <v>0</v>
      </c>
      <c r="T55" s="55"/>
      <c r="U55" s="42">
        <f>T55/$E55</f>
        <v>0</v>
      </c>
    </row>
    <row r="56" spans="1:21" s="1" customFormat="1" ht="53.25" customHeight="1">
      <c r="A56" s="26" t="s">
        <v>85</v>
      </c>
      <c r="B56" s="3" t="s">
        <v>14</v>
      </c>
      <c r="C56" s="25" t="s">
        <v>60</v>
      </c>
      <c r="D56" s="21">
        <v>8</v>
      </c>
      <c r="E56" s="21">
        <v>8</v>
      </c>
      <c r="F56" s="2">
        <v>3</v>
      </c>
      <c r="G56" s="18">
        <f>F56/E56</f>
        <v>0.375</v>
      </c>
      <c r="H56" s="2">
        <v>3</v>
      </c>
      <c r="I56" s="18">
        <f>H56/E56</f>
        <v>0.375</v>
      </c>
      <c r="J56" s="2">
        <v>2</v>
      </c>
      <c r="K56" s="18">
        <f>J56/E56</f>
        <v>0.25</v>
      </c>
      <c r="L56" s="2">
        <v>1</v>
      </c>
      <c r="M56" s="18">
        <f>L56/E56</f>
        <v>0.125</v>
      </c>
      <c r="N56" s="2"/>
      <c r="O56" s="18"/>
      <c r="P56" s="2"/>
      <c r="Q56" s="18">
        <f>P56/$E56</f>
        <v>0</v>
      </c>
      <c r="R56" s="2"/>
      <c r="S56" s="18">
        <f>R56/$E56</f>
        <v>0</v>
      </c>
      <c r="T56" s="2"/>
      <c r="U56" s="22">
        <f>T56/$E56</f>
        <v>0</v>
      </c>
    </row>
    <row r="57" spans="1:21" s="1" customFormat="1" ht="40.5" customHeight="1">
      <c r="A57" s="26" t="s">
        <v>84</v>
      </c>
      <c r="B57" s="3" t="s">
        <v>14</v>
      </c>
      <c r="C57" s="25" t="s">
        <v>60</v>
      </c>
      <c r="D57" s="21">
        <v>20</v>
      </c>
      <c r="E57" s="21">
        <v>20</v>
      </c>
      <c r="F57" s="2">
        <v>8</v>
      </c>
      <c r="G57" s="18">
        <f>F57/E57</f>
        <v>0.4</v>
      </c>
      <c r="H57" s="2">
        <v>11</v>
      </c>
      <c r="I57" s="18">
        <f>H57/E57</f>
        <v>0.55</v>
      </c>
      <c r="J57" s="2">
        <v>1</v>
      </c>
      <c r="K57" s="18">
        <f>J57/E57</f>
        <v>0.05</v>
      </c>
      <c r="L57" s="2">
        <v>2</v>
      </c>
      <c r="M57" s="18">
        <f>L57/E57</f>
        <v>0.1</v>
      </c>
      <c r="N57" s="2"/>
      <c r="O57" s="18"/>
      <c r="P57" s="2"/>
      <c r="Q57" s="18">
        <f>P57/$E57</f>
        <v>0</v>
      </c>
      <c r="R57" s="2"/>
      <c r="S57" s="18">
        <f>R57/$E57</f>
        <v>0</v>
      </c>
      <c r="T57" s="2"/>
      <c r="U57" s="22">
        <f>T57/$E57</f>
        <v>0</v>
      </c>
    </row>
    <row r="58" spans="1:21" s="1" customFormat="1" ht="37.5" customHeight="1" thickBot="1">
      <c r="A58" s="26" t="s">
        <v>41</v>
      </c>
      <c r="B58" s="3" t="s">
        <v>14</v>
      </c>
      <c r="C58" s="25" t="s">
        <v>60</v>
      </c>
      <c r="D58" s="21">
        <v>4</v>
      </c>
      <c r="E58" s="21">
        <v>4</v>
      </c>
      <c r="F58" s="2">
        <v>4</v>
      </c>
      <c r="G58" s="18">
        <f>F58/E58</f>
        <v>1</v>
      </c>
      <c r="H58" s="2"/>
      <c r="I58" s="18">
        <f>H58/E58</f>
        <v>0</v>
      </c>
      <c r="J58" s="2"/>
      <c r="K58" s="18">
        <f>J58/E58</f>
        <v>0</v>
      </c>
      <c r="L58" s="2">
        <v>1</v>
      </c>
      <c r="M58" s="18">
        <f>L58/E58</f>
        <v>0.25</v>
      </c>
      <c r="N58" s="2"/>
      <c r="O58" s="18">
        <f>N58/$E58</f>
        <v>0</v>
      </c>
      <c r="P58" s="2"/>
      <c r="Q58" s="18">
        <f>P58/$E58</f>
        <v>0</v>
      </c>
      <c r="R58" s="2"/>
      <c r="S58" s="18">
        <f>R58/$E58</f>
        <v>0</v>
      </c>
      <c r="T58" s="2"/>
      <c r="U58" s="22">
        <f>T58/$E58</f>
        <v>0</v>
      </c>
    </row>
    <row r="59" spans="1:21" s="11" customFormat="1" ht="39.75" customHeight="1" thickBot="1">
      <c r="A59" s="102" t="s">
        <v>36</v>
      </c>
      <c r="B59" s="218" t="s">
        <v>14</v>
      </c>
      <c r="C59" s="219"/>
      <c r="D59" s="56">
        <f>SUM(D55:D58)</f>
        <v>37</v>
      </c>
      <c r="E59" s="56">
        <f>SUM(E55:E58)</f>
        <v>37</v>
      </c>
      <c r="F59" s="56">
        <f>SUM(F55:F58)</f>
        <v>18</v>
      </c>
      <c r="G59" s="71">
        <f>F59/E59</f>
        <v>0.4864864864864865</v>
      </c>
      <c r="H59" s="14">
        <f>SUM(H55:H58)</f>
        <v>15</v>
      </c>
      <c r="I59" s="71">
        <f>H59/E59</f>
        <v>0.40540540540540543</v>
      </c>
      <c r="J59" s="14">
        <f>SUM(J55:J58)</f>
        <v>4</v>
      </c>
      <c r="K59" s="71">
        <f>J59/E59</f>
        <v>0.10810810810810811</v>
      </c>
      <c r="L59" s="14">
        <f>SUM(L55:L58)</f>
        <v>5</v>
      </c>
      <c r="M59" s="71">
        <f>L59/E59</f>
        <v>0.13513513513513514</v>
      </c>
      <c r="N59" s="14">
        <f>SUM(N55:N58)</f>
        <v>1</v>
      </c>
      <c r="O59" s="71">
        <f>N59/$E59</f>
        <v>0.02702702702702703</v>
      </c>
      <c r="P59" s="14">
        <f>SUM(P55:P58)</f>
        <v>0</v>
      </c>
      <c r="Q59" s="15">
        <f>P59/$E59</f>
        <v>0</v>
      </c>
      <c r="R59" s="14">
        <f>SUM(R55:R58)</f>
        <v>0</v>
      </c>
      <c r="S59" s="15">
        <f>R59/$E59</f>
        <v>0</v>
      </c>
      <c r="T59" s="14">
        <f>SUM(T55:T58)</f>
        <v>0</v>
      </c>
      <c r="U59" s="57">
        <f>T59/$E59</f>
        <v>0</v>
      </c>
    </row>
    <row r="60" spans="1:21" s="121" customFormat="1" ht="22.5" customHeight="1" thickBot="1">
      <c r="A60" s="299" t="s">
        <v>31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</row>
    <row r="61" spans="1:21" s="43" customFormat="1" ht="19.5" customHeight="1" thickBot="1">
      <c r="A61" s="48">
        <v>1</v>
      </c>
      <c r="B61" s="49">
        <v>2</v>
      </c>
      <c r="C61" s="49">
        <v>3</v>
      </c>
      <c r="D61" s="49">
        <v>4</v>
      </c>
      <c r="E61" s="49">
        <v>5</v>
      </c>
      <c r="F61" s="49">
        <v>6</v>
      </c>
      <c r="G61" s="49">
        <v>7</v>
      </c>
      <c r="H61" s="49">
        <v>8</v>
      </c>
      <c r="I61" s="4">
        <v>9</v>
      </c>
      <c r="J61" s="49">
        <v>10</v>
      </c>
      <c r="K61" s="4">
        <v>11</v>
      </c>
      <c r="L61" s="49">
        <v>12</v>
      </c>
      <c r="M61" s="4">
        <v>13</v>
      </c>
      <c r="N61" s="49">
        <v>14</v>
      </c>
      <c r="O61" s="5">
        <v>15</v>
      </c>
      <c r="P61" s="49">
        <v>16</v>
      </c>
      <c r="Q61" s="4">
        <v>17</v>
      </c>
      <c r="R61" s="49">
        <v>18</v>
      </c>
      <c r="S61" s="4">
        <v>19</v>
      </c>
      <c r="T61" s="49">
        <v>20</v>
      </c>
      <c r="U61" s="6">
        <v>21</v>
      </c>
    </row>
    <row r="62" spans="1:21" s="13" customFormat="1" ht="24.75" customHeight="1" thickBot="1">
      <c r="A62" s="213" t="s">
        <v>62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5"/>
    </row>
    <row r="63" spans="1:21" s="1" customFormat="1" ht="51.75" customHeight="1" thickBot="1">
      <c r="A63" s="77" t="s">
        <v>66</v>
      </c>
      <c r="B63" s="78" t="s">
        <v>14</v>
      </c>
      <c r="C63" s="25" t="s">
        <v>60</v>
      </c>
      <c r="D63" s="79">
        <v>15</v>
      </c>
      <c r="E63" s="79">
        <v>15</v>
      </c>
      <c r="F63" s="80">
        <v>9</v>
      </c>
      <c r="G63" s="75">
        <f>F63/E63</f>
        <v>0.6</v>
      </c>
      <c r="H63" s="80">
        <v>5</v>
      </c>
      <c r="I63" s="75">
        <f>H63/E63</f>
        <v>0.3333333333333333</v>
      </c>
      <c r="J63" s="80">
        <v>1</v>
      </c>
      <c r="K63" s="75">
        <f>J63/E63</f>
        <v>0.06666666666666667</v>
      </c>
      <c r="L63" s="80">
        <v>2</v>
      </c>
      <c r="M63" s="75">
        <f>L63/E63</f>
        <v>0.13333333333333333</v>
      </c>
      <c r="N63" s="80"/>
      <c r="O63" s="75">
        <f>N63/$E63</f>
        <v>0</v>
      </c>
      <c r="P63" s="80"/>
      <c r="Q63" s="75">
        <f>P63/$E63</f>
        <v>0</v>
      </c>
      <c r="R63" s="80"/>
      <c r="S63" s="75">
        <f>R63/$E63</f>
        <v>0</v>
      </c>
      <c r="T63" s="80"/>
      <c r="U63" s="76">
        <f>T63/$E63</f>
        <v>0</v>
      </c>
    </row>
    <row r="64" spans="1:21" s="11" customFormat="1" ht="39" customHeight="1" thickBot="1">
      <c r="A64" s="72" t="s">
        <v>65</v>
      </c>
      <c r="B64" s="218" t="s">
        <v>14</v>
      </c>
      <c r="C64" s="219"/>
      <c r="D64" s="56">
        <f>SUM(D63:D63)</f>
        <v>15</v>
      </c>
      <c r="E64" s="56">
        <f>SUM(E63:E63)</f>
        <v>15</v>
      </c>
      <c r="F64" s="56">
        <f>SUM(F63:F63)</f>
        <v>9</v>
      </c>
      <c r="G64" s="71">
        <f>F64/E64</f>
        <v>0.6</v>
      </c>
      <c r="H64" s="14">
        <f>SUM(H63:H63)</f>
        <v>5</v>
      </c>
      <c r="I64" s="71">
        <f>H64/E64</f>
        <v>0.3333333333333333</v>
      </c>
      <c r="J64" s="14">
        <f>SUM(J63:J63)</f>
        <v>1</v>
      </c>
      <c r="K64" s="71">
        <f>J64/E64</f>
        <v>0.06666666666666667</v>
      </c>
      <c r="L64" s="14">
        <f>SUM(L63:L63)</f>
        <v>2</v>
      </c>
      <c r="M64" s="71">
        <f>L64/E64</f>
        <v>0.13333333333333333</v>
      </c>
      <c r="N64" s="14">
        <f>SUM(N63:N63)</f>
        <v>0</v>
      </c>
      <c r="O64" s="15">
        <f>N64/$E64</f>
        <v>0</v>
      </c>
      <c r="P64" s="14">
        <f>SUM(P63:P63)</f>
        <v>0</v>
      </c>
      <c r="Q64" s="15">
        <f>P64/$E64</f>
        <v>0</v>
      </c>
      <c r="R64" s="14">
        <f>SUM(R63:R63)</f>
        <v>0</v>
      </c>
      <c r="S64" s="15">
        <f>R64/$E64</f>
        <v>0</v>
      </c>
      <c r="T64" s="14">
        <f>SUM(T63:T63)</f>
        <v>0</v>
      </c>
      <c r="U64" s="57">
        <f>T64/$E64</f>
        <v>0</v>
      </c>
    </row>
    <row r="65" spans="1:21" s="11" customFormat="1" ht="24" customHeight="1" thickBot="1">
      <c r="A65" s="213" t="s">
        <v>38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5"/>
    </row>
    <row r="66" spans="1:21" s="1" customFormat="1" ht="68.25" customHeight="1">
      <c r="A66" s="52" t="s">
        <v>52</v>
      </c>
      <c r="B66" s="27" t="s">
        <v>14</v>
      </c>
      <c r="C66" s="92" t="s">
        <v>60</v>
      </c>
      <c r="D66" s="93">
        <v>10</v>
      </c>
      <c r="E66" s="93">
        <v>10</v>
      </c>
      <c r="F66" s="93">
        <v>8</v>
      </c>
      <c r="G66" s="12">
        <f>F66/E66</f>
        <v>0.8</v>
      </c>
      <c r="H66" s="93">
        <v>2</v>
      </c>
      <c r="I66" s="12">
        <f>H66/E66</f>
        <v>0.2</v>
      </c>
      <c r="J66" s="93"/>
      <c r="K66" s="12">
        <f>J66/E66</f>
        <v>0</v>
      </c>
      <c r="L66" s="94">
        <v>5</v>
      </c>
      <c r="M66" s="12">
        <f>L66/E66</f>
        <v>0.5</v>
      </c>
      <c r="N66" s="94"/>
      <c r="O66" s="12">
        <f>N66/$E66</f>
        <v>0</v>
      </c>
      <c r="P66" s="94"/>
      <c r="Q66" s="12">
        <f>P66/$E66</f>
        <v>0</v>
      </c>
      <c r="R66" s="94"/>
      <c r="S66" s="12">
        <f>R66/$E66</f>
        <v>0</v>
      </c>
      <c r="T66" s="94"/>
      <c r="U66" s="40">
        <f>T66/$E66</f>
        <v>0</v>
      </c>
    </row>
    <row r="67" spans="1:21" s="1" customFormat="1" ht="39" customHeight="1">
      <c r="A67" s="26" t="s">
        <v>80</v>
      </c>
      <c r="B67" s="3" t="s">
        <v>14</v>
      </c>
      <c r="C67" s="25" t="s">
        <v>60</v>
      </c>
      <c r="D67" s="64">
        <v>8</v>
      </c>
      <c r="E67" s="64">
        <v>8</v>
      </c>
      <c r="F67" s="64">
        <v>4</v>
      </c>
      <c r="G67" s="18">
        <f>F67/E67</f>
        <v>0.5</v>
      </c>
      <c r="H67" s="64">
        <v>3</v>
      </c>
      <c r="I67" s="18">
        <f>H67/E67</f>
        <v>0.375</v>
      </c>
      <c r="J67" s="64">
        <v>1</v>
      </c>
      <c r="K67" s="18">
        <f>J67/E67</f>
        <v>0.125</v>
      </c>
      <c r="L67" s="66">
        <v>4</v>
      </c>
      <c r="M67" s="18">
        <f>L67/E67</f>
        <v>0.5</v>
      </c>
      <c r="N67" s="66"/>
      <c r="O67" s="18">
        <f>N67/$E67</f>
        <v>0</v>
      </c>
      <c r="P67" s="66"/>
      <c r="Q67" s="18">
        <f>P67/$E67</f>
        <v>0</v>
      </c>
      <c r="R67" s="66"/>
      <c r="S67" s="18">
        <f>R67/$E67</f>
        <v>0</v>
      </c>
      <c r="T67" s="66"/>
      <c r="U67" s="22">
        <f>T67/$E67</f>
        <v>0</v>
      </c>
    </row>
    <row r="68" spans="1:21" s="1" customFormat="1" ht="42.75" customHeight="1">
      <c r="A68" s="26" t="s">
        <v>48</v>
      </c>
      <c r="B68" s="3" t="s">
        <v>14</v>
      </c>
      <c r="C68" s="25" t="s">
        <v>60</v>
      </c>
      <c r="D68" s="21">
        <v>6</v>
      </c>
      <c r="E68" s="21">
        <v>6</v>
      </c>
      <c r="F68" s="2">
        <v>3</v>
      </c>
      <c r="G68" s="18">
        <f>F68/E68</f>
        <v>0.5</v>
      </c>
      <c r="H68" s="2">
        <v>3</v>
      </c>
      <c r="I68" s="18">
        <f>H68/E68</f>
        <v>0.5</v>
      </c>
      <c r="J68" s="2"/>
      <c r="K68" s="18">
        <f>J68/E68</f>
        <v>0</v>
      </c>
      <c r="L68" s="2">
        <v>2</v>
      </c>
      <c r="M68" s="18">
        <f>L68/E68</f>
        <v>0.3333333333333333</v>
      </c>
      <c r="N68" s="2"/>
      <c r="O68" s="18">
        <f>N68/$E68</f>
        <v>0</v>
      </c>
      <c r="P68" s="2"/>
      <c r="Q68" s="18">
        <f>P68/$E68</f>
        <v>0</v>
      </c>
      <c r="R68" s="2"/>
      <c r="S68" s="18">
        <f>R68/$E68</f>
        <v>0</v>
      </c>
      <c r="T68" s="2">
        <v>2</v>
      </c>
      <c r="U68" s="22">
        <f>T68/$E68</f>
        <v>0.3333333333333333</v>
      </c>
    </row>
    <row r="69" spans="1:21" s="1" customFormat="1" ht="59.25" customHeight="1" thickBot="1">
      <c r="A69" s="26" t="s">
        <v>67</v>
      </c>
      <c r="B69" s="53" t="s">
        <v>14</v>
      </c>
      <c r="C69" s="25" t="s">
        <v>60</v>
      </c>
      <c r="D69" s="47">
        <v>6</v>
      </c>
      <c r="E69" s="47">
        <v>6</v>
      </c>
      <c r="F69" s="47">
        <v>5</v>
      </c>
      <c r="G69" s="41">
        <f>F69/E69</f>
        <v>0.8333333333333334</v>
      </c>
      <c r="H69" s="47">
        <v>1</v>
      </c>
      <c r="I69" s="41">
        <f>H69/E69</f>
        <v>0.16666666666666666</v>
      </c>
      <c r="J69" s="47"/>
      <c r="K69" s="41">
        <f>J69/E69</f>
        <v>0</v>
      </c>
      <c r="L69" s="67">
        <v>2</v>
      </c>
      <c r="M69" s="41">
        <f>L69/E69</f>
        <v>0.3333333333333333</v>
      </c>
      <c r="N69" s="67">
        <v>1</v>
      </c>
      <c r="O69" s="41">
        <f>N69/$E69</f>
        <v>0.16666666666666666</v>
      </c>
      <c r="P69" s="67"/>
      <c r="Q69" s="41">
        <f>P69/$E69</f>
        <v>0</v>
      </c>
      <c r="R69" s="67"/>
      <c r="S69" s="41">
        <f>R69/$E69</f>
        <v>0</v>
      </c>
      <c r="T69" s="67"/>
      <c r="U69" s="42">
        <f>T69/$E69</f>
        <v>0</v>
      </c>
    </row>
    <row r="70" spans="1:21" s="100" customFormat="1" ht="30.75" customHeight="1" thickBot="1">
      <c r="A70" s="83" t="s">
        <v>44</v>
      </c>
      <c r="B70" s="218" t="s">
        <v>14</v>
      </c>
      <c r="C70" s="219"/>
      <c r="D70" s="14">
        <f>SUM(D66:D69)</f>
        <v>30</v>
      </c>
      <c r="E70" s="14">
        <f>SUM(E66:E69)</f>
        <v>30</v>
      </c>
      <c r="F70" s="14">
        <f>SUM(F66:F69)</f>
        <v>20</v>
      </c>
      <c r="G70" s="71">
        <f>F70/E70</f>
        <v>0.6666666666666666</v>
      </c>
      <c r="H70" s="14">
        <f>SUM(H66:H69)</f>
        <v>9</v>
      </c>
      <c r="I70" s="71">
        <f>H70/E70</f>
        <v>0.3</v>
      </c>
      <c r="J70" s="14">
        <f>SUM(J66:J69)</f>
        <v>1</v>
      </c>
      <c r="K70" s="71">
        <f>J70/E70</f>
        <v>0.03333333333333333</v>
      </c>
      <c r="L70" s="14">
        <f>SUM(L66:L69)</f>
        <v>13</v>
      </c>
      <c r="M70" s="71">
        <f>L70/E70</f>
        <v>0.43333333333333335</v>
      </c>
      <c r="N70" s="14">
        <f>SUM(N66:N69)</f>
        <v>1</v>
      </c>
      <c r="O70" s="71">
        <f>N70/$E70</f>
        <v>0.03333333333333333</v>
      </c>
      <c r="P70" s="14">
        <f>SUM(P66:P69)</f>
        <v>0</v>
      </c>
      <c r="Q70" s="71">
        <f>P70/$E70</f>
        <v>0</v>
      </c>
      <c r="R70" s="14">
        <f>SUM(R66:R69)</f>
        <v>0</v>
      </c>
      <c r="S70" s="71">
        <f>R70/$E70</f>
        <v>0</v>
      </c>
      <c r="T70" s="14">
        <f>SUM(T66:T69)</f>
        <v>2</v>
      </c>
      <c r="U70" s="82">
        <f>T70/$E70</f>
        <v>0.06666666666666667</v>
      </c>
    </row>
    <row r="71" spans="1:21" s="81" customFormat="1" ht="15" customHeight="1" thickBot="1">
      <c r="A71" s="299" t="s">
        <v>31</v>
      </c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</row>
    <row r="72" spans="1:21" s="11" customFormat="1" ht="15.75" customHeight="1" thickBot="1">
      <c r="A72" s="48">
        <v>1</v>
      </c>
      <c r="B72" s="49">
        <v>2</v>
      </c>
      <c r="C72" s="49">
        <v>3</v>
      </c>
      <c r="D72" s="49">
        <v>4</v>
      </c>
      <c r="E72" s="49">
        <v>5</v>
      </c>
      <c r="F72" s="49">
        <v>6</v>
      </c>
      <c r="G72" s="49">
        <v>7</v>
      </c>
      <c r="H72" s="49">
        <v>8</v>
      </c>
      <c r="I72" s="4">
        <v>9</v>
      </c>
      <c r="J72" s="49">
        <v>10</v>
      </c>
      <c r="K72" s="4">
        <v>11</v>
      </c>
      <c r="L72" s="49">
        <v>12</v>
      </c>
      <c r="M72" s="4">
        <v>13</v>
      </c>
      <c r="N72" s="49">
        <v>14</v>
      </c>
      <c r="O72" s="5">
        <v>15</v>
      </c>
      <c r="P72" s="49">
        <v>16</v>
      </c>
      <c r="Q72" s="4">
        <v>17</v>
      </c>
      <c r="R72" s="49">
        <v>18</v>
      </c>
      <c r="S72" s="4">
        <v>19</v>
      </c>
      <c r="T72" s="49">
        <v>20</v>
      </c>
      <c r="U72" s="6">
        <v>21</v>
      </c>
    </row>
    <row r="73" spans="1:21" s="11" customFormat="1" ht="22.5" customHeight="1" thickBot="1">
      <c r="A73" s="213" t="s">
        <v>88</v>
      </c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5"/>
    </row>
    <row r="74" spans="1:21" s="1" customFormat="1" ht="64.5" customHeight="1">
      <c r="A74" s="89" t="s">
        <v>52</v>
      </c>
      <c r="B74" s="78" t="s">
        <v>15</v>
      </c>
      <c r="C74" s="73" t="s">
        <v>60</v>
      </c>
      <c r="D74" s="74">
        <v>8</v>
      </c>
      <c r="E74" s="74">
        <v>8</v>
      </c>
      <c r="F74" s="74">
        <v>1</v>
      </c>
      <c r="G74" s="75">
        <f aca="true" t="shared" si="31" ref="G74:G85">F74/E74</f>
        <v>0.125</v>
      </c>
      <c r="H74" s="74">
        <v>6</v>
      </c>
      <c r="I74" s="75">
        <f aca="true" t="shared" si="32" ref="I74:I85">H74/E74</f>
        <v>0.75</v>
      </c>
      <c r="J74" s="74">
        <v>1</v>
      </c>
      <c r="K74" s="18">
        <f aca="true" t="shared" si="33" ref="K74:K81">J74/E74</f>
        <v>0.125</v>
      </c>
      <c r="L74" s="90"/>
      <c r="M74" s="75">
        <f aca="true" t="shared" si="34" ref="M74:M85">L74/E74</f>
        <v>0</v>
      </c>
      <c r="N74" s="90"/>
      <c r="O74" s="75">
        <f aca="true" t="shared" si="35" ref="O74:O85">N74/$E74</f>
        <v>0</v>
      </c>
      <c r="P74" s="90"/>
      <c r="Q74" s="75">
        <f aca="true" t="shared" si="36" ref="Q74:Q85">P74/$E74</f>
        <v>0</v>
      </c>
      <c r="R74" s="90"/>
      <c r="S74" s="75">
        <f aca="true" t="shared" si="37" ref="S74:S85">R74/$E74</f>
        <v>0</v>
      </c>
      <c r="T74" s="90"/>
      <c r="U74" s="76">
        <f aca="true" t="shared" si="38" ref="U74:U85">T74/$E74</f>
        <v>0</v>
      </c>
    </row>
    <row r="75" spans="1:21" s="1" customFormat="1" ht="39" customHeight="1">
      <c r="A75" s="88" t="s">
        <v>68</v>
      </c>
      <c r="B75" s="58" t="s">
        <v>15</v>
      </c>
      <c r="C75" s="59" t="s">
        <v>60</v>
      </c>
      <c r="D75" s="68">
        <v>9</v>
      </c>
      <c r="E75" s="68">
        <v>9</v>
      </c>
      <c r="F75" s="69"/>
      <c r="G75" s="60">
        <f t="shared" si="31"/>
        <v>0</v>
      </c>
      <c r="H75" s="69">
        <v>9</v>
      </c>
      <c r="I75" s="60">
        <f t="shared" si="32"/>
        <v>1</v>
      </c>
      <c r="J75" s="69"/>
      <c r="K75" s="18">
        <f t="shared" si="33"/>
        <v>0</v>
      </c>
      <c r="L75" s="69"/>
      <c r="M75" s="60">
        <f t="shared" si="34"/>
        <v>0</v>
      </c>
      <c r="N75" s="69">
        <v>0</v>
      </c>
      <c r="O75" s="60">
        <f t="shared" si="35"/>
        <v>0</v>
      </c>
      <c r="P75" s="69"/>
      <c r="Q75" s="60">
        <f t="shared" si="36"/>
        <v>0</v>
      </c>
      <c r="R75" s="69"/>
      <c r="S75" s="60">
        <f t="shared" si="37"/>
        <v>0</v>
      </c>
      <c r="T75" s="69">
        <v>0</v>
      </c>
      <c r="U75" s="70">
        <f t="shared" si="38"/>
        <v>0</v>
      </c>
    </row>
    <row r="76" spans="1:21" s="1" customFormat="1" ht="40.5" customHeight="1">
      <c r="A76" s="99" t="s">
        <v>80</v>
      </c>
      <c r="B76" s="3" t="s">
        <v>15</v>
      </c>
      <c r="C76" s="25" t="s">
        <v>60</v>
      </c>
      <c r="D76" s="64">
        <v>12</v>
      </c>
      <c r="E76" s="64">
        <v>12</v>
      </c>
      <c r="F76" s="64">
        <v>4</v>
      </c>
      <c r="G76" s="18">
        <f t="shared" si="31"/>
        <v>0.3333333333333333</v>
      </c>
      <c r="H76" s="64">
        <v>8</v>
      </c>
      <c r="I76" s="18">
        <f t="shared" si="32"/>
        <v>0.6666666666666666</v>
      </c>
      <c r="J76" s="64"/>
      <c r="K76" s="18">
        <f t="shared" si="33"/>
        <v>0</v>
      </c>
      <c r="L76" s="66">
        <v>1</v>
      </c>
      <c r="M76" s="18">
        <f t="shared" si="34"/>
        <v>0.08333333333333333</v>
      </c>
      <c r="N76" s="66"/>
      <c r="O76" s="18">
        <f t="shared" si="35"/>
        <v>0</v>
      </c>
      <c r="P76" s="66"/>
      <c r="Q76" s="18">
        <f t="shared" si="36"/>
        <v>0</v>
      </c>
      <c r="R76" s="66"/>
      <c r="S76" s="18">
        <f t="shared" si="37"/>
        <v>0</v>
      </c>
      <c r="T76" s="66"/>
      <c r="U76" s="22">
        <f t="shared" si="38"/>
        <v>0</v>
      </c>
    </row>
    <row r="77" spans="1:21" s="1" customFormat="1" ht="38.25" customHeight="1">
      <c r="A77" s="52" t="s">
        <v>48</v>
      </c>
      <c r="B77" s="3" t="s">
        <v>15</v>
      </c>
      <c r="C77" s="25" t="s">
        <v>60</v>
      </c>
      <c r="D77" s="21">
        <v>6</v>
      </c>
      <c r="E77" s="21">
        <v>6</v>
      </c>
      <c r="F77" s="2">
        <v>1</v>
      </c>
      <c r="G77" s="18">
        <f t="shared" si="31"/>
        <v>0.16666666666666666</v>
      </c>
      <c r="H77" s="2">
        <v>5</v>
      </c>
      <c r="I77" s="18">
        <f t="shared" si="32"/>
        <v>0.8333333333333334</v>
      </c>
      <c r="J77" s="2"/>
      <c r="K77" s="18">
        <f t="shared" si="33"/>
        <v>0</v>
      </c>
      <c r="L77" s="2">
        <v>1</v>
      </c>
      <c r="M77" s="18">
        <f t="shared" si="34"/>
        <v>0.16666666666666666</v>
      </c>
      <c r="N77" s="2"/>
      <c r="O77" s="18">
        <f t="shared" si="35"/>
        <v>0</v>
      </c>
      <c r="P77" s="2"/>
      <c r="Q77" s="18">
        <f t="shared" si="36"/>
        <v>0</v>
      </c>
      <c r="R77" s="2"/>
      <c r="S77" s="18">
        <f t="shared" si="37"/>
        <v>0</v>
      </c>
      <c r="T77" s="2"/>
      <c r="U77" s="22">
        <f t="shared" si="38"/>
        <v>0</v>
      </c>
    </row>
    <row r="78" spans="1:21" s="1" customFormat="1" ht="51" customHeight="1">
      <c r="A78" s="52" t="s">
        <v>51</v>
      </c>
      <c r="B78" s="27" t="s">
        <v>15</v>
      </c>
      <c r="C78" s="92" t="s">
        <v>60</v>
      </c>
      <c r="D78" s="93">
        <v>9</v>
      </c>
      <c r="E78" s="93">
        <v>9</v>
      </c>
      <c r="F78" s="93">
        <v>4</v>
      </c>
      <c r="G78" s="12">
        <f t="shared" si="31"/>
        <v>0.4444444444444444</v>
      </c>
      <c r="H78" s="93">
        <v>5</v>
      </c>
      <c r="I78" s="12">
        <f t="shared" si="32"/>
        <v>0.5555555555555556</v>
      </c>
      <c r="J78" s="93"/>
      <c r="K78" s="18">
        <f t="shared" si="33"/>
        <v>0</v>
      </c>
      <c r="L78" s="94"/>
      <c r="M78" s="18">
        <f t="shared" si="34"/>
        <v>0</v>
      </c>
      <c r="N78" s="94"/>
      <c r="O78" s="12">
        <f t="shared" si="35"/>
        <v>0</v>
      </c>
      <c r="P78" s="94"/>
      <c r="Q78" s="12">
        <f t="shared" si="36"/>
        <v>0</v>
      </c>
      <c r="R78" s="94"/>
      <c r="S78" s="12">
        <f t="shared" si="37"/>
        <v>0</v>
      </c>
      <c r="T78" s="94"/>
      <c r="U78" s="40">
        <f t="shared" si="38"/>
        <v>0</v>
      </c>
    </row>
    <row r="79" spans="1:21" s="1" customFormat="1" ht="87.75" customHeight="1">
      <c r="A79" s="65" t="s">
        <v>81</v>
      </c>
      <c r="B79" s="3" t="s">
        <v>15</v>
      </c>
      <c r="C79" s="25" t="s">
        <v>60</v>
      </c>
      <c r="D79" s="21">
        <v>6</v>
      </c>
      <c r="E79" s="21">
        <v>6</v>
      </c>
      <c r="F79" s="2">
        <v>2</v>
      </c>
      <c r="G79" s="18">
        <f t="shared" si="31"/>
        <v>0.3333333333333333</v>
      </c>
      <c r="H79" s="2">
        <v>4</v>
      </c>
      <c r="I79" s="18">
        <f t="shared" si="32"/>
        <v>0.6666666666666666</v>
      </c>
      <c r="J79" s="2"/>
      <c r="K79" s="18">
        <f t="shared" si="33"/>
        <v>0</v>
      </c>
      <c r="L79" s="2"/>
      <c r="M79" s="60">
        <f t="shared" si="34"/>
        <v>0</v>
      </c>
      <c r="N79" s="2"/>
      <c r="O79" s="18">
        <f t="shared" si="35"/>
        <v>0</v>
      </c>
      <c r="P79" s="2">
        <v>6</v>
      </c>
      <c r="Q79" s="18">
        <f t="shared" si="36"/>
        <v>1</v>
      </c>
      <c r="R79" s="2"/>
      <c r="S79" s="18">
        <f t="shared" si="37"/>
        <v>0</v>
      </c>
      <c r="T79" s="2">
        <v>6</v>
      </c>
      <c r="U79" s="22">
        <f t="shared" si="38"/>
        <v>1</v>
      </c>
    </row>
    <row r="80" spans="1:21" s="1" customFormat="1" ht="51" customHeight="1">
      <c r="A80" s="26" t="s">
        <v>85</v>
      </c>
      <c r="B80" s="3" t="s">
        <v>15</v>
      </c>
      <c r="C80" s="25" t="s">
        <v>60</v>
      </c>
      <c r="D80" s="21">
        <v>10</v>
      </c>
      <c r="E80" s="21">
        <v>8</v>
      </c>
      <c r="F80" s="2"/>
      <c r="G80" s="18">
        <f>F80/E80</f>
        <v>0</v>
      </c>
      <c r="H80" s="2">
        <v>7</v>
      </c>
      <c r="I80" s="18">
        <f>H80/E80</f>
        <v>0.875</v>
      </c>
      <c r="J80" s="2">
        <v>1</v>
      </c>
      <c r="K80" s="18">
        <f t="shared" si="33"/>
        <v>0.125</v>
      </c>
      <c r="L80" s="2"/>
      <c r="M80" s="18">
        <f>L80/E80</f>
        <v>0</v>
      </c>
      <c r="N80" s="2"/>
      <c r="O80" s="18"/>
      <c r="P80" s="2"/>
      <c r="Q80" s="18">
        <f>P80/$E80</f>
        <v>0</v>
      </c>
      <c r="R80" s="2"/>
      <c r="S80" s="18">
        <f>R80/$E80</f>
        <v>0</v>
      </c>
      <c r="T80" s="2"/>
      <c r="U80" s="22">
        <f>T80/$E80</f>
        <v>0</v>
      </c>
    </row>
    <row r="81" spans="1:21" s="1" customFormat="1" ht="42.75" customHeight="1">
      <c r="A81" s="26" t="s">
        <v>103</v>
      </c>
      <c r="B81" s="3" t="s">
        <v>15</v>
      </c>
      <c r="C81" s="25" t="s">
        <v>60</v>
      </c>
      <c r="D81" s="21">
        <v>5</v>
      </c>
      <c r="E81" s="21">
        <v>5</v>
      </c>
      <c r="F81" s="2">
        <v>4</v>
      </c>
      <c r="G81" s="18">
        <f>F81/E81</f>
        <v>0.8</v>
      </c>
      <c r="H81" s="2"/>
      <c r="I81" s="18">
        <f>H81/E81</f>
        <v>0</v>
      </c>
      <c r="J81" s="2">
        <v>1</v>
      </c>
      <c r="K81" s="18">
        <f t="shared" si="33"/>
        <v>0.2</v>
      </c>
      <c r="L81" s="2"/>
      <c r="M81" s="18">
        <f>L81/E81</f>
        <v>0</v>
      </c>
      <c r="N81" s="2"/>
      <c r="O81" s="18">
        <f>N81/$E81</f>
        <v>0</v>
      </c>
      <c r="P81" s="2"/>
      <c r="Q81" s="18">
        <f>P81/$E81</f>
        <v>0</v>
      </c>
      <c r="R81" s="2"/>
      <c r="S81" s="18">
        <f>R81/$E81</f>
        <v>0</v>
      </c>
      <c r="T81" s="2"/>
      <c r="U81" s="22">
        <f>T81/$E81</f>
        <v>0</v>
      </c>
    </row>
    <row r="82" spans="1:21" s="1" customFormat="1" ht="53.25" customHeight="1" thickBot="1">
      <c r="A82" s="131" t="s">
        <v>101</v>
      </c>
      <c r="B82" s="53" t="s">
        <v>15</v>
      </c>
      <c r="C82" s="59" t="s">
        <v>60</v>
      </c>
      <c r="D82" s="47">
        <v>11</v>
      </c>
      <c r="E82" s="47">
        <v>11</v>
      </c>
      <c r="F82" s="47">
        <v>2</v>
      </c>
      <c r="G82" s="41">
        <f t="shared" si="31"/>
        <v>0.18181818181818182</v>
      </c>
      <c r="H82" s="47">
        <v>5</v>
      </c>
      <c r="I82" s="41">
        <f t="shared" si="32"/>
        <v>0.45454545454545453</v>
      </c>
      <c r="J82" s="47">
        <v>4</v>
      </c>
      <c r="K82" s="18">
        <v>0.363</v>
      </c>
      <c r="L82" s="67">
        <v>1</v>
      </c>
      <c r="M82" s="41">
        <f t="shared" si="34"/>
        <v>0.09090909090909091</v>
      </c>
      <c r="N82" s="67"/>
      <c r="O82" s="41">
        <f t="shared" si="35"/>
        <v>0</v>
      </c>
      <c r="P82" s="67"/>
      <c r="Q82" s="41">
        <f t="shared" si="36"/>
        <v>0</v>
      </c>
      <c r="R82" s="67"/>
      <c r="S82" s="41">
        <f t="shared" si="37"/>
        <v>0</v>
      </c>
      <c r="T82" s="67"/>
      <c r="U82" s="42">
        <f t="shared" si="38"/>
        <v>0</v>
      </c>
    </row>
    <row r="83" spans="1:21" s="100" customFormat="1" ht="42.75" customHeight="1" thickBot="1">
      <c r="A83" s="84" t="s">
        <v>89</v>
      </c>
      <c r="B83" s="218" t="s">
        <v>15</v>
      </c>
      <c r="C83" s="219"/>
      <c r="D83" s="14">
        <f>SUM(D74:D82)</f>
        <v>76</v>
      </c>
      <c r="E83" s="14">
        <f>SUM(E74:E82)</f>
        <v>74</v>
      </c>
      <c r="F83" s="14">
        <f>SUM(F74:F82)</f>
        <v>18</v>
      </c>
      <c r="G83" s="71">
        <f t="shared" si="31"/>
        <v>0.24324324324324326</v>
      </c>
      <c r="H83" s="14">
        <f>SUM(H74:H82)</f>
        <v>49</v>
      </c>
      <c r="I83" s="71">
        <f t="shared" si="32"/>
        <v>0.6621621621621622</v>
      </c>
      <c r="J83" s="14">
        <f>SUM(J74:J82)</f>
        <v>7</v>
      </c>
      <c r="K83" s="71">
        <f>J83/E83</f>
        <v>0.0945945945945946</v>
      </c>
      <c r="L83" s="14">
        <f>SUM(L74:L82)</f>
        <v>3</v>
      </c>
      <c r="M83" s="71">
        <f t="shared" si="34"/>
        <v>0.04054054054054054</v>
      </c>
      <c r="N83" s="14">
        <f>SUM(N74:N82)</f>
        <v>0</v>
      </c>
      <c r="O83" s="71">
        <f t="shared" si="35"/>
        <v>0</v>
      </c>
      <c r="P83" s="14">
        <f>SUM(P74:P82)</f>
        <v>6</v>
      </c>
      <c r="Q83" s="71">
        <f t="shared" si="36"/>
        <v>0.08108108108108109</v>
      </c>
      <c r="R83" s="14">
        <f>SUM(R74:R82)</f>
        <v>0</v>
      </c>
      <c r="S83" s="71">
        <f t="shared" si="37"/>
        <v>0</v>
      </c>
      <c r="T83" s="14">
        <f>SUM(T74:T82)</f>
        <v>6</v>
      </c>
      <c r="U83" s="82">
        <f t="shared" si="38"/>
        <v>0.08108108108108109</v>
      </c>
    </row>
    <row r="84" spans="1:21" s="13" customFormat="1" ht="18" customHeight="1" thickBot="1">
      <c r="A84" s="317" t="s">
        <v>23</v>
      </c>
      <c r="B84" s="218" t="s">
        <v>14</v>
      </c>
      <c r="C84" s="219"/>
      <c r="D84" s="135">
        <f>SUM(D19+D31+D43+D53+D59+D64+D70)</f>
        <v>277</v>
      </c>
      <c r="E84" s="135">
        <f>SUM(E19+E31+E43+E53+E59+E64+E70)</f>
        <v>277</v>
      </c>
      <c r="F84" s="135">
        <f>SUM(F19+F31+F43+F53+F59+F64+F70)</f>
        <v>140</v>
      </c>
      <c r="G84" s="71">
        <f t="shared" si="31"/>
        <v>0.5054151624548736</v>
      </c>
      <c r="H84" s="135">
        <f>SUM(H12+H19+H31+H43+H53+H59+H64+H70)</f>
        <v>99</v>
      </c>
      <c r="I84" s="71">
        <f t="shared" si="32"/>
        <v>0.3574007220216607</v>
      </c>
      <c r="J84" s="135">
        <f>SUM(J12+J18+J31+J43+J53+J59+J64+J70)</f>
        <v>38</v>
      </c>
      <c r="K84" s="71">
        <f>J84/E84</f>
        <v>0.1371841155234657</v>
      </c>
      <c r="L84" s="135">
        <f>SUM(L19+L31+L43+L53+L59+L64+L70)</f>
        <v>55</v>
      </c>
      <c r="M84" s="71">
        <f t="shared" si="34"/>
        <v>0.19855595667870035</v>
      </c>
      <c r="N84" s="135">
        <f>SUM(N31+N43+N53+N59+N70)</f>
        <v>23</v>
      </c>
      <c r="O84" s="71">
        <f t="shared" si="35"/>
        <v>0.08303249097472924</v>
      </c>
      <c r="P84" s="135">
        <f>SUM(P43+P53)</f>
        <v>36</v>
      </c>
      <c r="Q84" s="71">
        <f t="shared" si="36"/>
        <v>0.1299638989169675</v>
      </c>
      <c r="R84" s="135">
        <f>SUM(R19+R31+R43+R53+R59+R64+R70)</f>
        <v>39</v>
      </c>
      <c r="S84" s="71">
        <f t="shared" si="37"/>
        <v>0.1407942238267148</v>
      </c>
      <c r="T84" s="135">
        <f>SUM(T19+T31+T43+T53+T70)</f>
        <v>43</v>
      </c>
      <c r="U84" s="82">
        <f t="shared" si="38"/>
        <v>0.1552346570397112</v>
      </c>
    </row>
    <row r="85" spans="1:21" s="13" customFormat="1" ht="18" customHeight="1" thickBot="1">
      <c r="A85" s="318"/>
      <c r="B85" s="218" t="s">
        <v>15</v>
      </c>
      <c r="C85" s="219"/>
      <c r="D85" s="135">
        <f>SUM(D20+D32+D83)</f>
        <v>153</v>
      </c>
      <c r="E85" s="135">
        <f>SUM(E20+E32+E83)</f>
        <v>151</v>
      </c>
      <c r="F85" s="135">
        <f>SUM(F20+F32+F83)</f>
        <v>58</v>
      </c>
      <c r="G85" s="71">
        <f t="shared" si="31"/>
        <v>0.3841059602649007</v>
      </c>
      <c r="H85" s="135">
        <f>SUM(H20+H32+H83)</f>
        <v>81</v>
      </c>
      <c r="I85" s="71">
        <f t="shared" si="32"/>
        <v>0.5364238410596026</v>
      </c>
      <c r="J85" s="135">
        <f>SUM(J20+J32+J83)</f>
        <v>12</v>
      </c>
      <c r="K85" s="71">
        <f>J85/E85</f>
        <v>0.07947019867549669</v>
      </c>
      <c r="L85" s="135">
        <f>SUM(L20+L32+L83)</f>
        <v>20</v>
      </c>
      <c r="M85" s="71">
        <f t="shared" si="34"/>
        <v>0.13245033112582782</v>
      </c>
      <c r="N85" s="135">
        <f>SUM(N32+N83)</f>
        <v>5</v>
      </c>
      <c r="O85" s="71">
        <f t="shared" si="35"/>
        <v>0.033112582781456956</v>
      </c>
      <c r="P85" s="135">
        <f>SUM(P83)</f>
        <v>6</v>
      </c>
      <c r="Q85" s="71">
        <f t="shared" si="36"/>
        <v>0.039735099337748346</v>
      </c>
      <c r="R85" s="135">
        <f>SUM(R32)</f>
        <v>31</v>
      </c>
      <c r="S85" s="71">
        <f t="shared" si="37"/>
        <v>0.2052980132450331</v>
      </c>
      <c r="T85" s="135">
        <f>SUM(T83)</f>
        <v>6</v>
      </c>
      <c r="U85" s="82">
        <f t="shared" si="38"/>
        <v>0.039735099337748346</v>
      </c>
    </row>
    <row r="86" spans="1:21" s="1" customFormat="1" ht="65.25" customHeight="1">
      <c r="A86" s="224" t="s">
        <v>56</v>
      </c>
      <c r="B86" s="224"/>
      <c r="C86" s="224"/>
      <c r="D86" s="224"/>
      <c r="E86" s="224"/>
      <c r="F86" s="224"/>
      <c r="G86" s="224"/>
      <c r="H86" s="224"/>
      <c r="I86" s="225"/>
      <c r="J86" s="224"/>
      <c r="K86" s="225"/>
      <c r="L86" s="224"/>
      <c r="M86" s="225"/>
      <c r="N86" s="224"/>
      <c r="O86" s="225"/>
      <c r="P86" s="224"/>
      <c r="Q86" s="225"/>
      <c r="R86" s="224"/>
      <c r="S86" s="225"/>
      <c r="T86" s="224"/>
      <c r="U86" s="225"/>
    </row>
  </sheetData>
  <sheetProtection/>
  <mergeCells count="52">
    <mergeCell ref="A9:U9"/>
    <mergeCell ref="A10:A11"/>
    <mergeCell ref="D3:D6"/>
    <mergeCell ref="A3:A6"/>
    <mergeCell ref="B18:C18"/>
    <mergeCell ref="A12:A13"/>
    <mergeCell ref="A23:U23"/>
    <mergeCell ref="A8:U8"/>
    <mergeCell ref="B19:C19"/>
    <mergeCell ref="A14:U14"/>
    <mergeCell ref="A19:A20"/>
    <mergeCell ref="B20:C20"/>
    <mergeCell ref="B84:C84"/>
    <mergeCell ref="B64:C64"/>
    <mergeCell ref="B70:C70"/>
    <mergeCell ref="H4:I5"/>
    <mergeCell ref="E3:E6"/>
    <mergeCell ref="B3:B6"/>
    <mergeCell ref="A21:U21"/>
    <mergeCell ref="F4:G5"/>
    <mergeCell ref="J4:K5"/>
    <mergeCell ref="B12:C12"/>
    <mergeCell ref="A1:U1"/>
    <mergeCell ref="A2:U2"/>
    <mergeCell ref="P3:Q5"/>
    <mergeCell ref="R3:S5"/>
    <mergeCell ref="T3:U5"/>
    <mergeCell ref="A84:A85"/>
    <mergeCell ref="B85:C85"/>
    <mergeCell ref="B53:C53"/>
    <mergeCell ref="B83:C83"/>
    <mergeCell ref="B59:C59"/>
    <mergeCell ref="F3:K3"/>
    <mergeCell ref="A86:U86"/>
    <mergeCell ref="L3:M5"/>
    <mergeCell ref="N3:O5"/>
    <mergeCell ref="C3:C6"/>
    <mergeCell ref="A62:U62"/>
    <mergeCell ref="A60:U60"/>
    <mergeCell ref="A54:U54"/>
    <mergeCell ref="A73:U73"/>
    <mergeCell ref="B31:C31"/>
    <mergeCell ref="B13:C13"/>
    <mergeCell ref="A71:U71"/>
    <mergeCell ref="A65:U65"/>
    <mergeCell ref="A46:U46"/>
    <mergeCell ref="A44:U44"/>
    <mergeCell ref="B32:C32"/>
    <mergeCell ref="A33:U33"/>
    <mergeCell ref="B43:C43"/>
    <mergeCell ref="A35:U35"/>
    <mergeCell ref="A31:A32"/>
  </mergeCells>
  <printOptions horizontalCentered="1"/>
  <pageMargins left="0.1968503937007874" right="0.1968503937007874" top="0.1968503937007874" bottom="0.1968503937007874" header="0.15748031496062992" footer="0.15748031496062992"/>
  <pageSetup horizontalDpi="360" verticalDpi="360" orientation="landscape" paperSize="9" scale="85" r:id="rId1"/>
  <rowBreaks count="5" manualBreakCount="5">
    <brk id="20" max="20" man="1"/>
    <brk id="32" max="20" man="1"/>
    <brk id="43" max="20" man="1"/>
    <brk id="59" max="20" man="1"/>
    <brk id="7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ВМВ</dc:creator>
  <cp:keywords/>
  <dc:description/>
  <cp:lastModifiedBy>User</cp:lastModifiedBy>
  <cp:lastPrinted>2023-02-22T10:20:24Z</cp:lastPrinted>
  <dcterms:created xsi:type="dcterms:W3CDTF">2015-07-10T11:08:15Z</dcterms:created>
  <dcterms:modified xsi:type="dcterms:W3CDTF">2023-02-27T09:59:20Z</dcterms:modified>
  <cp:category/>
  <cp:version/>
  <cp:contentType/>
  <cp:contentStatus/>
</cp:coreProperties>
</file>