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65" windowHeight="10830" activeTab="1"/>
  </bookViews>
  <sheets>
    <sheet name="Бакалавр зима" sheetId="1" r:id="rId1"/>
    <sheet name="Спеціаліст зима" sheetId="2" r:id="rId2"/>
    <sheet name="Магістр" sheetId="3" r:id="rId3"/>
    <sheet name="Магістри 2018" sheetId="4" r:id="rId4"/>
  </sheets>
  <definedNames>
    <definedName name="_xlnm.Print_Area" localSheetId="0">'Бакалавр зима'!$A$1:$T$34</definedName>
    <definedName name="_xlnm.Print_Area" localSheetId="2">'Магістр'!$A$1:$U$81</definedName>
    <definedName name="_xlnm.Print_Area" localSheetId="3">'Магістри 2018'!$A$1:$U$39</definedName>
    <definedName name="_xlnm.Print_Area" localSheetId="1">'Спеціаліст зима'!$A$1:$X$39</definedName>
  </definedNames>
  <calcPr fullCalcOnLoad="1" refMode="R1C1"/>
</workbook>
</file>

<file path=xl/sharedStrings.xml><?xml version="1.0" encoding="utf-8"?>
<sst xmlns="http://schemas.openxmlformats.org/spreadsheetml/2006/main" count="345" uniqueCount="113">
  <si>
    <t xml:space="preserve">Результати </t>
  </si>
  <si>
    <t>Код та напрям підготовки бакалаврів</t>
  </si>
  <si>
    <t xml:space="preserve">Форма навчання </t>
  </si>
  <si>
    <t>Дипломів з відзнакою</t>
  </si>
  <si>
    <t>кіл.</t>
  </si>
  <si>
    <t>%</t>
  </si>
  <si>
    <t>1</t>
  </si>
  <si>
    <t>2</t>
  </si>
  <si>
    <t>3</t>
  </si>
  <si>
    <t>4</t>
  </si>
  <si>
    <t>5</t>
  </si>
  <si>
    <t>6</t>
  </si>
  <si>
    <t>8</t>
  </si>
  <si>
    <t>10</t>
  </si>
  <si>
    <t>12</t>
  </si>
  <si>
    <t>Денна</t>
  </si>
  <si>
    <t>Заочна</t>
  </si>
  <si>
    <t>Всього</t>
  </si>
  <si>
    <t>6.030510</t>
  </si>
  <si>
    <t>6.050701</t>
  </si>
  <si>
    <t>Електротехніка та електротехнології</t>
  </si>
  <si>
    <t>Код та назва спеціальності підготовки</t>
  </si>
  <si>
    <t>Форма  навчання</t>
  </si>
  <si>
    <t>Рекомендовано до аспірантури</t>
  </si>
  <si>
    <t>Реальних дипломів</t>
  </si>
  <si>
    <t>Захистили науково-дослідні роботи</t>
  </si>
  <si>
    <t>Рекомендовано до впровадження</t>
  </si>
  <si>
    <t>"5"</t>
  </si>
  <si>
    <t>"4"</t>
  </si>
  <si>
    <t>"3"</t>
  </si>
  <si>
    <t>Спеціальність</t>
  </si>
  <si>
    <t>Виконавець</t>
  </si>
  <si>
    <t>Оцінки ЕК</t>
  </si>
  <si>
    <t>Василенко В.В.</t>
  </si>
  <si>
    <t>Рекомендовано ЕК до впровадження</t>
  </si>
  <si>
    <t>З реальними проектними і конструкторсько-технологічними розробками</t>
  </si>
  <si>
    <t>Результати</t>
  </si>
  <si>
    <t>Випускна кваліфікаційна робота</t>
  </si>
  <si>
    <t>Разом по факультету</t>
  </si>
  <si>
    <t>Разом по університету</t>
  </si>
  <si>
    <t>Ректор                                                                                                                                                                         С.М.Шкарлет</t>
  </si>
  <si>
    <t>Ректор                                                                                                                                                       С.М. Шкарлет</t>
  </si>
  <si>
    <t>Форма атестації</t>
  </si>
  <si>
    <t>14</t>
  </si>
  <si>
    <t>16</t>
  </si>
  <si>
    <t>Заочна на базі ОКР мол. спеціаліст</t>
  </si>
  <si>
    <t>атестації здобувачів вищої освіти за освітньо-кваліфікаційним рівнем "спеціаліст"</t>
  </si>
  <si>
    <t>Допущено до атестації</t>
  </si>
  <si>
    <t>Атестовано</t>
  </si>
  <si>
    <t>Факультет проектного менеджменту, управління якістю та життєзабезпечення</t>
  </si>
  <si>
    <t>Факультет електронних та інформаційних технологій</t>
  </si>
  <si>
    <t>Обліково-економічний факультет</t>
  </si>
  <si>
    <t>Фінансово-економічний факультет</t>
  </si>
  <si>
    <t>Результати атестації здобувачів вищої освіти за освітнім ступенем магістр</t>
  </si>
  <si>
    <t>Юридичний факультет</t>
  </si>
  <si>
    <t>Механіко-технологічний факультет</t>
  </si>
  <si>
    <t>Факультет життєдіяльності, природокористування і туризму</t>
  </si>
  <si>
    <t>Продовження таблиці</t>
  </si>
  <si>
    <t xml:space="preserve">Кваліфікаційний комплексний іспит </t>
  </si>
  <si>
    <t xml:space="preserve">          Ректор                                                                                                                             С.М. Шкарлет</t>
  </si>
  <si>
    <t>"2"</t>
  </si>
  <si>
    <t xml:space="preserve">Виконавець </t>
  </si>
  <si>
    <r>
      <rPr>
        <b/>
        <sz val="10"/>
        <rFont val="Times New Roman"/>
        <family val="1"/>
      </rPr>
      <t>072</t>
    </r>
    <r>
      <rPr>
        <sz val="10"/>
        <rFont val="Times New Roman"/>
        <family val="1"/>
      </rPr>
      <t xml:space="preserve"> Фінанси, банківська справа та страхування</t>
    </r>
  </si>
  <si>
    <t>Факультет соціальних технологій, оздоровлення та реабілітації</t>
  </si>
  <si>
    <t>ННІ будівництва</t>
  </si>
  <si>
    <t>Центр перепідготовки та підвищення кваліфікації</t>
  </si>
  <si>
    <t>665-114</t>
  </si>
  <si>
    <t>Василенко В.В. 665-114</t>
  </si>
  <si>
    <t>у 2017-2018 навчальному році (січень)</t>
  </si>
  <si>
    <t>Товарознавство і торговельне підприємництво (спеціалізація: Товарознавство та експертиза в митній справі)</t>
  </si>
  <si>
    <t>Товарознавство і торговельне підприємництво (спеціалізація: Товарознавство і комерційна діяльність)</t>
  </si>
  <si>
    <t>27.01.2018 р.</t>
  </si>
  <si>
    <t>6.030401</t>
  </si>
  <si>
    <t>Правознавство (спеціалізація: Цивільне та господарське право)</t>
  </si>
  <si>
    <t>Василенко В.В.  665-114</t>
  </si>
  <si>
    <t>Будівництво та цивільна інженерія (освітня програма: Промислове і цивільне будівництво)</t>
  </si>
  <si>
    <r>
      <rPr>
        <b/>
        <sz val="10"/>
        <rFont val="Times New Roman"/>
        <family val="1"/>
      </rPr>
      <t>152</t>
    </r>
    <r>
      <rPr>
        <sz val="10"/>
        <rFont val="Times New Roman"/>
        <family val="1"/>
      </rPr>
      <t xml:space="preserve"> Метрологія та інформаційно-вимірювальна техніка</t>
    </r>
  </si>
  <si>
    <r>
      <t xml:space="preserve">073 </t>
    </r>
    <r>
      <rPr>
        <sz val="10"/>
        <rFont val="Times New Roman"/>
        <family val="1"/>
      </rPr>
      <t xml:space="preserve">Менеджмент </t>
    </r>
  </si>
  <si>
    <r>
      <rPr>
        <b/>
        <sz val="10"/>
        <rFont val="Times New Roman"/>
        <family val="1"/>
      </rPr>
      <t>193</t>
    </r>
    <r>
      <rPr>
        <sz val="10"/>
        <rFont val="Times New Roman"/>
        <family val="1"/>
      </rPr>
      <t xml:space="preserve"> Геодезія та землеустрій</t>
    </r>
  </si>
  <si>
    <r>
      <rPr>
        <b/>
        <sz val="10"/>
        <rFont val="Times New Roman"/>
        <family val="1"/>
      </rPr>
      <t>072</t>
    </r>
    <r>
      <rPr>
        <sz val="10"/>
        <rFont val="Times New Roman"/>
        <family val="1"/>
      </rPr>
      <t xml:space="preserve"> Фінанси, банківська справа та страхування (освітня програма: Фінансовий менеджмент підприємств та установ)</t>
    </r>
  </si>
  <si>
    <r>
      <rPr>
        <b/>
        <sz val="10"/>
        <rFont val="Times New Roman"/>
        <family val="1"/>
      </rPr>
      <t>073</t>
    </r>
    <r>
      <rPr>
        <sz val="10"/>
        <rFont val="Times New Roman"/>
        <family val="1"/>
      </rPr>
      <t xml:space="preserve"> Менеджмент (освітня програма:  Управління персоналом та економіка праці)</t>
    </r>
  </si>
  <si>
    <r>
      <rPr>
        <b/>
        <sz val="10"/>
        <rFont val="Times New Roman"/>
        <family val="1"/>
      </rPr>
      <t xml:space="preserve">205 </t>
    </r>
    <r>
      <rPr>
        <sz val="10"/>
        <rFont val="Times New Roman"/>
        <family val="1"/>
      </rPr>
      <t>Лісове господарство(освітня програма: Лісознавство та практичне лісівництво)</t>
    </r>
  </si>
  <si>
    <r>
      <rPr>
        <b/>
        <sz val="10"/>
        <rFont val="Times New Roman"/>
        <family val="1"/>
      </rPr>
      <t xml:space="preserve">071 </t>
    </r>
    <r>
      <rPr>
        <sz val="10"/>
        <rFont val="Times New Roman"/>
        <family val="1"/>
      </rPr>
      <t>Облік і оподаткування</t>
    </r>
  </si>
  <si>
    <r>
      <rPr>
        <b/>
        <sz val="10"/>
        <rFont val="Times New Roman"/>
        <family val="1"/>
      </rPr>
      <t xml:space="preserve">231 </t>
    </r>
    <r>
      <rPr>
        <sz val="10"/>
        <rFont val="Times New Roman"/>
        <family val="1"/>
      </rPr>
      <t>Соціальна робота (освітня програма: Соціально-психологічна допомога населенню)</t>
    </r>
  </si>
  <si>
    <r>
      <rPr>
        <b/>
        <sz val="10"/>
        <rFont val="Times New Roman"/>
        <family val="1"/>
      </rPr>
      <t xml:space="preserve">051 </t>
    </r>
    <r>
      <rPr>
        <sz val="10"/>
        <rFont val="Times New Roman"/>
        <family val="1"/>
      </rPr>
      <t>Економіка (освітня програма: Економіка довкілля і природних ресурсів)</t>
    </r>
  </si>
  <si>
    <r>
      <rPr>
        <b/>
        <sz val="10"/>
        <rFont val="Times New Roman"/>
        <family val="1"/>
      </rPr>
      <t xml:space="preserve">076 </t>
    </r>
    <r>
      <rPr>
        <sz val="10"/>
        <rFont val="Times New Roman"/>
        <family val="1"/>
      </rPr>
      <t>Підприємство, торгівля та біржова діяльність</t>
    </r>
  </si>
  <si>
    <r>
      <rPr>
        <b/>
        <sz val="10"/>
        <rFont val="Times New Roman"/>
        <family val="1"/>
      </rPr>
      <t xml:space="preserve">181 </t>
    </r>
    <r>
      <rPr>
        <sz val="10"/>
        <rFont val="Times New Roman"/>
        <family val="1"/>
      </rPr>
      <t>Харчові технології</t>
    </r>
  </si>
  <si>
    <r>
      <rPr>
        <b/>
        <sz val="10"/>
        <rFont val="Times New Roman"/>
        <family val="1"/>
      </rPr>
      <t>075</t>
    </r>
    <r>
      <rPr>
        <sz val="10"/>
        <rFont val="Times New Roman"/>
        <family val="1"/>
      </rPr>
      <t xml:space="preserve"> Маркетинг</t>
    </r>
  </si>
  <si>
    <r>
      <rPr>
        <b/>
        <sz val="10"/>
        <rFont val="Times New Roman"/>
        <family val="1"/>
      </rPr>
      <t>274</t>
    </r>
    <r>
      <rPr>
        <sz val="10"/>
        <rFont val="Times New Roman"/>
        <family val="1"/>
      </rPr>
      <t xml:space="preserve"> Автомобільний транспорт (освітня програма: Автомобілі та автомобільне господарство)</t>
    </r>
  </si>
  <si>
    <r>
      <rPr>
        <b/>
        <sz val="10"/>
        <rFont val="Times New Roman"/>
        <family val="1"/>
      </rPr>
      <t xml:space="preserve">133 </t>
    </r>
    <r>
      <rPr>
        <sz val="10"/>
        <rFont val="Times New Roman"/>
        <family val="1"/>
      </rPr>
      <t>Галузеве машинобудування</t>
    </r>
  </si>
  <si>
    <r>
      <rPr>
        <b/>
        <sz val="10"/>
        <rFont val="Times New Roman"/>
        <family val="1"/>
      </rPr>
      <t>131</t>
    </r>
    <r>
      <rPr>
        <sz val="10"/>
        <rFont val="Times New Roman"/>
        <family val="1"/>
      </rPr>
      <t xml:space="preserve"> Прикладна механіка (освітня програма: Технології машинобудування)</t>
    </r>
  </si>
  <si>
    <r>
      <rPr>
        <b/>
        <sz val="10"/>
        <rFont val="Times New Roman"/>
        <family val="1"/>
      </rPr>
      <t xml:space="preserve">205 </t>
    </r>
    <r>
      <rPr>
        <sz val="10"/>
        <rFont val="Times New Roman"/>
        <family val="1"/>
      </rPr>
      <t>Лісове господарство(освітня програма: Деревообробні та меблеві технології)</t>
    </r>
  </si>
  <si>
    <r>
      <rPr>
        <b/>
        <sz val="10"/>
        <rFont val="Times New Roman"/>
        <family val="1"/>
      </rPr>
      <t xml:space="preserve">231 </t>
    </r>
    <r>
      <rPr>
        <sz val="10"/>
        <rFont val="Times New Roman"/>
        <family val="1"/>
      </rPr>
      <t>Соціальна робота (освітня програма: Соціально-правовий захист)</t>
    </r>
  </si>
  <si>
    <r>
      <rPr>
        <b/>
        <sz val="10"/>
        <rFont val="Times New Roman"/>
        <family val="1"/>
      </rPr>
      <t xml:space="preserve">242 </t>
    </r>
    <r>
      <rPr>
        <sz val="10"/>
        <rFont val="Times New Roman"/>
        <family val="1"/>
      </rPr>
      <t>Туризм (освітня програма: Туризмознавство)</t>
    </r>
  </si>
  <si>
    <r>
      <rPr>
        <b/>
        <sz val="10"/>
        <rFont val="Times New Roman"/>
        <family val="1"/>
      </rPr>
      <t>081</t>
    </r>
    <r>
      <rPr>
        <sz val="10"/>
        <rFont val="Times New Roman"/>
        <family val="1"/>
      </rPr>
      <t xml:space="preserve"> Право (освідня програма: Кримінальна юстиція(Суд. Прокуратура. Адвокатура)</t>
    </r>
  </si>
  <si>
    <r>
      <rPr>
        <b/>
        <sz val="10"/>
        <rFont val="Times New Roman"/>
        <family val="1"/>
      </rPr>
      <t>141</t>
    </r>
    <r>
      <rPr>
        <sz val="10"/>
        <rFont val="Times New Roman"/>
        <family val="1"/>
      </rPr>
      <t xml:space="preserve"> Електроенергетика, електротехніка та електромеханіка</t>
    </r>
  </si>
  <si>
    <r>
      <rPr>
        <b/>
        <sz val="10"/>
        <rFont val="Times New Roman"/>
        <family val="1"/>
      </rPr>
      <t>192</t>
    </r>
    <r>
      <rPr>
        <sz val="10"/>
        <rFont val="Times New Roman"/>
        <family val="1"/>
      </rPr>
      <t xml:space="preserve"> Будівництво та цивільна інженерія</t>
    </r>
  </si>
  <si>
    <r>
      <rPr>
        <b/>
        <sz val="10"/>
        <rFont val="Times New Roman"/>
        <family val="1"/>
      </rPr>
      <t>131</t>
    </r>
    <r>
      <rPr>
        <sz val="10"/>
        <rFont val="Times New Roman"/>
        <family val="1"/>
      </rPr>
      <t xml:space="preserve"> Прикладна механіка (освітня програма: Технології та устаткування зварювання)</t>
    </r>
  </si>
  <si>
    <r>
      <rPr>
        <b/>
        <sz val="10"/>
        <rFont val="Times New Roman"/>
        <family val="1"/>
      </rPr>
      <t xml:space="preserve">073 </t>
    </r>
    <r>
      <rPr>
        <sz val="10"/>
        <rFont val="Times New Roman"/>
        <family val="1"/>
      </rPr>
      <t>Менеджмент (освітня програма:  Управління фінансово-економічною безпекою)</t>
    </r>
  </si>
  <si>
    <r>
      <rPr>
        <b/>
        <sz val="10"/>
        <rFont val="Times New Roman"/>
        <family val="1"/>
      </rPr>
      <t xml:space="preserve">073 </t>
    </r>
    <r>
      <rPr>
        <sz val="10"/>
        <rFont val="Times New Roman"/>
        <family val="1"/>
      </rPr>
      <t>Менеджмент (освітня програма: Менеджмент організацій і адміністрування у виробничій сфері)</t>
    </r>
  </si>
  <si>
    <r>
      <rPr>
        <b/>
        <sz val="10"/>
        <rFont val="Times New Roman"/>
        <family val="1"/>
      </rPr>
      <t>074</t>
    </r>
    <r>
      <rPr>
        <sz val="10"/>
        <rFont val="Times New Roman"/>
        <family val="1"/>
      </rPr>
      <t xml:space="preserve"> Публічне управління та адміністрування</t>
    </r>
  </si>
  <si>
    <r>
      <rPr>
        <b/>
        <sz val="10"/>
        <rFont val="Times New Roman"/>
        <family val="1"/>
      </rPr>
      <t>081</t>
    </r>
    <r>
      <rPr>
        <sz val="10"/>
        <rFont val="Times New Roman"/>
        <family val="1"/>
      </rPr>
      <t xml:space="preserve"> Право (освідня програма: Правове забезпечення підприємницької діяльності)</t>
    </r>
  </si>
  <si>
    <r>
      <rPr>
        <b/>
        <sz val="10"/>
        <rFont val="Times New Roman"/>
        <family val="1"/>
      </rPr>
      <t>171</t>
    </r>
    <r>
      <rPr>
        <sz val="10"/>
        <rFont val="Times New Roman"/>
        <family val="1"/>
      </rPr>
      <t xml:space="preserve"> Електроніка</t>
    </r>
  </si>
  <si>
    <r>
      <rPr>
        <b/>
        <sz val="10"/>
        <rFont val="Times New Roman"/>
        <family val="1"/>
      </rPr>
      <t>081</t>
    </r>
    <r>
      <rPr>
        <sz val="10"/>
        <rFont val="Times New Roman"/>
        <family val="1"/>
      </rPr>
      <t xml:space="preserve"> Право (освітня програма: Трудове право та право забезпечення управлінської діяльності)</t>
    </r>
  </si>
  <si>
    <t xml:space="preserve">Кваліфікаційний комплексний іспит з цивільного та цивільного процесуального права </t>
  </si>
  <si>
    <t xml:space="preserve">Кваліфікаційний комплексний іспит з господарського та господарського процесуального права </t>
  </si>
  <si>
    <t>атестації здобувачів вищої освіти за освітнім ступенем бакалавр</t>
  </si>
  <si>
    <r>
      <rPr>
        <b/>
        <sz val="10"/>
        <rFont val="Times New Roman"/>
        <family val="1"/>
      </rPr>
      <t>123</t>
    </r>
    <r>
      <rPr>
        <sz val="10"/>
        <rFont val="Times New Roman"/>
        <family val="1"/>
      </rPr>
      <t xml:space="preserve"> Комп’ютерна інженерія</t>
    </r>
  </si>
  <si>
    <t>у 2017 - 2018 навчальному році (грудень)</t>
  </si>
  <si>
    <r>
      <rPr>
        <b/>
        <sz val="10"/>
        <rFont val="Times New Roman"/>
        <family val="1"/>
      </rPr>
      <t xml:space="preserve">075                   </t>
    </r>
    <r>
      <rPr>
        <sz val="10"/>
        <rFont val="Times New Roman"/>
        <family val="1"/>
      </rPr>
      <t>Маркетинг</t>
    </r>
  </si>
  <si>
    <t>Разом по ННІ будівництва</t>
  </si>
  <si>
    <t>Разом по центру перепідготовки та підвищення кваліфікації</t>
  </si>
  <si>
    <t>у 2017 - 2018 навчальному році (перенос захисту на січень)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</si>
</sst>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%"/>
    <numFmt numFmtId="165" formatCode="0.0"/>
    <numFmt numFmtId="166" formatCode="0;\-0;&quot;-&quot;"/>
    <numFmt numFmtId="167" formatCode="0_ ;\-0\ "/>
    <numFmt numFmtId="168" formatCode="0.0;;&quot;-&quot;"/>
    <numFmt numFmtId="169" formatCode="0.0;\-0.0;&quot;-&quot;"/>
    <numFmt numFmtId="170" formatCode="#,##0_₴"/>
    <numFmt numFmtId="171" formatCode="0;;;@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0" fontId="4" fillId="0" borderId="0" xfId="55" applyNumberFormat="1" applyFont="1" applyBorder="1" applyAlignment="1">
      <alignment horizontal="center"/>
    </xf>
    <xf numFmtId="166" fontId="4" fillId="0" borderId="0" xfId="55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164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0" xfId="55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4" xfId="55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" fillId="0" borderId="24" xfId="0" applyFont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9" fontId="4" fillId="0" borderId="27" xfId="0" applyNumberFormat="1" applyFont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left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" fontId="4" fillId="0" borderId="23" xfId="55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2" xfId="55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left" vertical="top" wrapText="1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29" xfId="55" applyNumberFormat="1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left" vertical="center" wrapText="1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1" xfId="55" applyNumberFormat="1" applyFont="1" applyFill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0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left" vertical="top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top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left" vertical="top" wrapText="1"/>
    </xf>
    <xf numFmtId="2" fontId="4" fillId="0" borderId="31" xfId="0" applyNumberFormat="1" applyFont="1" applyFill="1" applyBorder="1" applyAlignment="1">
      <alignment horizontal="left" vertical="top" wrapText="1"/>
    </xf>
    <xf numFmtId="1" fontId="4" fillId="0" borderId="31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1" fontId="5" fillId="0" borderId="12" xfId="55" applyNumberFormat="1" applyFont="1" applyFill="1" applyBorder="1" applyAlignment="1" applyProtection="1">
      <alignment horizontal="center" vertical="center"/>
      <protection hidden="1"/>
    </xf>
    <xf numFmtId="164" fontId="5" fillId="0" borderId="12" xfId="0" applyNumberFormat="1" applyFont="1" applyBorder="1" applyAlignment="1" applyProtection="1">
      <alignment horizontal="center" vertical="center"/>
      <protection hidden="1"/>
    </xf>
    <xf numFmtId="164" fontId="4" fillId="0" borderId="12" xfId="0" applyNumberFormat="1" applyFont="1" applyBorder="1" applyAlignment="1" applyProtection="1">
      <alignment horizontal="center" vertical="center"/>
      <protection hidden="1"/>
    </xf>
    <xf numFmtId="164" fontId="5" fillId="0" borderId="13" xfId="0" applyNumberFormat="1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>
      <alignment vertical="center" wrapText="1"/>
    </xf>
    <xf numFmtId="14" fontId="5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5" fillId="0" borderId="11" xfId="0" applyNumberFormat="1" applyFont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0" fontId="4" fillId="0" borderId="2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/>
    </xf>
    <xf numFmtId="0" fontId="4" fillId="0" borderId="3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wrapText="1"/>
    </xf>
    <xf numFmtId="166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5" fillId="0" borderId="0" xfId="55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" fontId="5" fillId="0" borderId="0" xfId="55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71" fontId="4" fillId="0" borderId="17" xfId="0" applyNumberFormat="1" applyFont="1" applyBorder="1" applyAlignment="1">
      <alignment horizontal="center" vertical="center"/>
    </xf>
    <xf numFmtId="171" fontId="4" fillId="0" borderId="18" xfId="0" applyNumberFormat="1" applyFont="1" applyBorder="1" applyAlignment="1">
      <alignment horizontal="center" vertical="center"/>
    </xf>
    <xf numFmtId="171" fontId="5" fillId="0" borderId="12" xfId="0" applyNumberFormat="1" applyFont="1" applyBorder="1" applyAlignment="1">
      <alignment horizontal="center" vertical="center" wrapText="1"/>
    </xf>
    <xf numFmtId="171" fontId="4" fillId="0" borderId="12" xfId="0" applyNumberFormat="1" applyFont="1" applyBorder="1" applyAlignment="1">
      <alignment horizontal="center" vertical="center"/>
    </xf>
    <xf numFmtId="171" fontId="5" fillId="0" borderId="12" xfId="0" applyNumberFormat="1" applyFont="1" applyBorder="1" applyAlignment="1">
      <alignment horizontal="center" vertical="center"/>
    </xf>
    <xf numFmtId="171" fontId="5" fillId="0" borderId="13" xfId="0" applyNumberFormat="1" applyFont="1" applyBorder="1" applyAlignment="1">
      <alignment horizontal="center" vertical="center"/>
    </xf>
    <xf numFmtId="171" fontId="8" fillId="0" borderId="12" xfId="0" applyNumberFormat="1" applyFont="1" applyBorder="1" applyAlignment="1">
      <alignment horizontal="center" vertical="center"/>
    </xf>
    <xf numFmtId="171" fontId="8" fillId="0" borderId="13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9" fontId="5" fillId="0" borderId="12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9" fillId="0" borderId="23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 wrapText="1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164" fontId="5" fillId="0" borderId="23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164" fontId="3" fillId="0" borderId="63" xfId="0" applyNumberFormat="1" applyFont="1" applyBorder="1" applyAlignment="1">
      <alignment horizontal="center"/>
    </xf>
    <xf numFmtId="164" fontId="4" fillId="0" borderId="57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64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4"/>
  <sheetViews>
    <sheetView showZeros="0" view="pageBreakPreview" zoomScaleSheetLayoutView="100" zoomScalePageLayoutView="0" workbookViewId="0" topLeftCell="A7">
      <selection activeCell="L20" sqref="L20"/>
    </sheetView>
  </sheetViews>
  <sheetFormatPr defaultColWidth="9.00390625" defaultRowHeight="30" customHeight="1"/>
  <cols>
    <col min="1" max="1" width="11.125" style="79" customWidth="1"/>
    <col min="2" max="2" width="17.25390625" style="79" customWidth="1"/>
    <col min="3" max="3" width="8.625" style="84" customWidth="1"/>
    <col min="4" max="4" width="32.875" style="84" customWidth="1"/>
    <col min="5" max="5" width="9.125" style="79" customWidth="1"/>
    <col min="6" max="6" width="10.125" style="79" customWidth="1"/>
    <col min="7" max="7" width="4.375" style="79" customWidth="1"/>
    <col min="8" max="8" width="6.875" style="79" customWidth="1"/>
    <col min="9" max="9" width="5.25390625" style="79" customWidth="1"/>
    <col min="10" max="10" width="7.25390625" style="79" customWidth="1"/>
    <col min="11" max="11" width="5.625" style="79" customWidth="1"/>
    <col min="12" max="12" width="6.875" style="79" customWidth="1"/>
    <col min="13" max="13" width="5.625" style="79" customWidth="1"/>
    <col min="14" max="14" width="7.75390625" style="79" customWidth="1"/>
    <col min="15" max="15" width="5.625" style="79" customWidth="1"/>
    <col min="16" max="16" width="7.00390625" style="79" customWidth="1"/>
    <col min="17" max="17" width="5.625" style="79" customWidth="1"/>
    <col min="18" max="18" width="8.375" style="79" customWidth="1"/>
    <col min="19" max="19" width="4.625" style="79" customWidth="1"/>
    <col min="20" max="20" width="6.00390625" style="79" customWidth="1"/>
    <col min="21" max="21" width="11.00390625" style="79" bestFit="1" customWidth="1"/>
    <col min="22" max="16384" width="9.125" style="79" customWidth="1"/>
  </cols>
  <sheetData>
    <row r="1" spans="1:20" s="155" customFormat="1" ht="15" customHeight="1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</row>
    <row r="2" spans="1:20" s="155" customFormat="1" ht="17.25" customHeight="1">
      <c r="A2" s="303" t="s">
        <v>106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1:20" s="155" customFormat="1" ht="14.25" customHeight="1" thickBot="1">
      <c r="A3" s="304" t="s">
        <v>68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1:20" s="34" customFormat="1" ht="15" customHeight="1">
      <c r="A4" s="305" t="s">
        <v>1</v>
      </c>
      <c r="B4" s="270"/>
      <c r="C4" s="281" t="s">
        <v>2</v>
      </c>
      <c r="D4" s="281" t="s">
        <v>42</v>
      </c>
      <c r="E4" s="281" t="s">
        <v>47</v>
      </c>
      <c r="F4" s="281" t="s">
        <v>48</v>
      </c>
      <c r="G4" s="274" t="s">
        <v>32</v>
      </c>
      <c r="H4" s="275"/>
      <c r="I4" s="275"/>
      <c r="J4" s="275"/>
      <c r="K4" s="275"/>
      <c r="L4" s="275"/>
      <c r="M4" s="275"/>
      <c r="N4" s="276"/>
      <c r="O4" s="277" t="s">
        <v>3</v>
      </c>
      <c r="P4" s="278"/>
      <c r="Q4" s="277" t="s">
        <v>35</v>
      </c>
      <c r="R4" s="278"/>
      <c r="S4" s="270" t="s">
        <v>34</v>
      </c>
      <c r="T4" s="271"/>
    </row>
    <row r="5" spans="1:20" s="34" customFormat="1" ht="62.25" customHeight="1">
      <c r="A5" s="306"/>
      <c r="B5" s="307"/>
      <c r="C5" s="282"/>
      <c r="D5" s="282"/>
      <c r="E5" s="282"/>
      <c r="F5" s="282"/>
      <c r="G5" s="266" t="s">
        <v>27</v>
      </c>
      <c r="H5" s="267"/>
      <c r="I5" s="266" t="s">
        <v>28</v>
      </c>
      <c r="J5" s="267"/>
      <c r="K5" s="266" t="s">
        <v>29</v>
      </c>
      <c r="L5" s="267"/>
      <c r="M5" s="266" t="s">
        <v>60</v>
      </c>
      <c r="N5" s="267"/>
      <c r="O5" s="279"/>
      <c r="P5" s="280"/>
      <c r="Q5" s="279"/>
      <c r="R5" s="280"/>
      <c r="S5" s="272"/>
      <c r="T5" s="273"/>
    </row>
    <row r="6" spans="1:20" s="34" customFormat="1" ht="19.5" customHeight="1" thickBot="1">
      <c r="A6" s="306"/>
      <c r="B6" s="307"/>
      <c r="C6" s="282"/>
      <c r="D6" s="282"/>
      <c r="E6" s="282"/>
      <c r="F6" s="282"/>
      <c r="G6" s="156" t="s">
        <v>4</v>
      </c>
      <c r="H6" s="156" t="s">
        <v>5</v>
      </c>
      <c r="I6" s="156" t="s">
        <v>4</v>
      </c>
      <c r="J6" s="156" t="s">
        <v>5</v>
      </c>
      <c r="K6" s="156" t="s">
        <v>4</v>
      </c>
      <c r="L6" s="156" t="s">
        <v>5</v>
      </c>
      <c r="M6" s="156" t="s">
        <v>4</v>
      </c>
      <c r="N6" s="156" t="s">
        <v>5</v>
      </c>
      <c r="O6" s="156" t="s">
        <v>4</v>
      </c>
      <c r="P6" s="157" t="s">
        <v>5</v>
      </c>
      <c r="Q6" s="156" t="s">
        <v>4</v>
      </c>
      <c r="R6" s="156" t="s">
        <v>5</v>
      </c>
      <c r="S6" s="158" t="s">
        <v>4</v>
      </c>
      <c r="T6" s="159" t="s">
        <v>5</v>
      </c>
    </row>
    <row r="7" spans="1:20" s="34" customFormat="1" ht="20.25" customHeight="1" thickBot="1">
      <c r="A7" s="268" t="s">
        <v>6</v>
      </c>
      <c r="B7" s="269"/>
      <c r="C7" s="160" t="s">
        <v>7</v>
      </c>
      <c r="D7" s="160" t="s">
        <v>8</v>
      </c>
      <c r="E7" s="160" t="s">
        <v>9</v>
      </c>
      <c r="F7" s="160" t="s">
        <v>10</v>
      </c>
      <c r="G7" s="160" t="s">
        <v>11</v>
      </c>
      <c r="H7" s="48">
        <v>7</v>
      </c>
      <c r="I7" s="160" t="s">
        <v>12</v>
      </c>
      <c r="J7" s="48">
        <v>9</v>
      </c>
      <c r="K7" s="160" t="s">
        <v>13</v>
      </c>
      <c r="L7" s="48">
        <v>11</v>
      </c>
      <c r="M7" s="160" t="s">
        <v>13</v>
      </c>
      <c r="N7" s="48">
        <v>11</v>
      </c>
      <c r="O7" s="160" t="s">
        <v>14</v>
      </c>
      <c r="P7" s="161">
        <v>13</v>
      </c>
      <c r="Q7" s="160" t="s">
        <v>43</v>
      </c>
      <c r="R7" s="162">
        <v>15</v>
      </c>
      <c r="S7" s="163" t="s">
        <v>44</v>
      </c>
      <c r="T7" s="164">
        <v>17</v>
      </c>
    </row>
    <row r="8" spans="1:20" s="47" customFormat="1" ht="19.5" customHeight="1" thickBot="1">
      <c r="A8" s="263" t="s">
        <v>65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5"/>
    </row>
    <row r="9" spans="1:21" s="2" customFormat="1" ht="16.5" customHeight="1">
      <c r="A9" s="262" t="s">
        <v>18</v>
      </c>
      <c r="B9" s="244" t="s">
        <v>69</v>
      </c>
      <c r="C9" s="246" t="s">
        <v>45</v>
      </c>
      <c r="D9" s="248" t="s">
        <v>58</v>
      </c>
      <c r="E9" s="248">
        <v>17</v>
      </c>
      <c r="F9" s="302">
        <v>15</v>
      </c>
      <c r="G9" s="248">
        <v>3</v>
      </c>
      <c r="H9" s="255">
        <f>G9/F9</f>
        <v>0.2</v>
      </c>
      <c r="I9" s="248">
        <v>5</v>
      </c>
      <c r="J9" s="255">
        <f>I9/F9</f>
        <v>0.3333333333333333</v>
      </c>
      <c r="K9" s="248">
        <v>7</v>
      </c>
      <c r="L9" s="255">
        <f>K9/F9</f>
        <v>0.4666666666666667</v>
      </c>
      <c r="M9" s="248"/>
      <c r="N9" s="255">
        <f>M9/H9</f>
        <v>0</v>
      </c>
      <c r="O9" s="248"/>
      <c r="P9" s="255"/>
      <c r="Q9" s="248"/>
      <c r="R9" s="255">
        <f>Q9/F9</f>
        <v>0</v>
      </c>
      <c r="S9" s="248"/>
      <c r="T9" s="291">
        <f>S11/F9</f>
        <v>0</v>
      </c>
      <c r="U9" s="211"/>
    </row>
    <row r="10" spans="1:21" s="2" customFormat="1" ht="16.5" customHeight="1">
      <c r="A10" s="229"/>
      <c r="B10" s="245"/>
      <c r="C10" s="247"/>
      <c r="D10" s="236"/>
      <c r="E10" s="236"/>
      <c r="F10" s="242"/>
      <c r="G10" s="236"/>
      <c r="H10" s="239"/>
      <c r="I10" s="236"/>
      <c r="J10" s="239"/>
      <c r="K10" s="236"/>
      <c r="L10" s="239"/>
      <c r="M10" s="236"/>
      <c r="N10" s="239"/>
      <c r="O10" s="236"/>
      <c r="P10" s="239"/>
      <c r="Q10" s="236"/>
      <c r="R10" s="239"/>
      <c r="S10" s="236"/>
      <c r="T10" s="226"/>
      <c r="U10" s="211"/>
    </row>
    <row r="11" spans="1:21" s="2" customFormat="1" ht="16.5" customHeight="1">
      <c r="A11" s="229"/>
      <c r="B11" s="245"/>
      <c r="C11" s="247"/>
      <c r="D11" s="236"/>
      <c r="E11" s="236"/>
      <c r="F11" s="242"/>
      <c r="G11" s="236"/>
      <c r="H11" s="239"/>
      <c r="I11" s="236"/>
      <c r="J11" s="239"/>
      <c r="K11" s="236"/>
      <c r="L11" s="239"/>
      <c r="M11" s="236"/>
      <c r="N11" s="239"/>
      <c r="O11" s="236"/>
      <c r="P11" s="254"/>
      <c r="Q11" s="236"/>
      <c r="R11" s="239"/>
      <c r="S11" s="236"/>
      <c r="T11" s="253"/>
      <c r="U11" s="211"/>
    </row>
    <row r="12" spans="1:21" s="2" customFormat="1" ht="16.5" customHeight="1">
      <c r="A12" s="229"/>
      <c r="B12" s="245"/>
      <c r="C12" s="247"/>
      <c r="D12" s="235" t="s">
        <v>37</v>
      </c>
      <c r="E12" s="235">
        <v>17</v>
      </c>
      <c r="F12" s="241">
        <v>13</v>
      </c>
      <c r="G12" s="235">
        <v>7</v>
      </c>
      <c r="H12" s="238">
        <f>G12/F12</f>
        <v>0.5384615384615384</v>
      </c>
      <c r="I12" s="235">
        <v>2</v>
      </c>
      <c r="J12" s="238">
        <f>I12/F12</f>
        <v>0.15384615384615385</v>
      </c>
      <c r="K12" s="235">
        <v>4</v>
      </c>
      <c r="L12" s="238">
        <f>K12/F12</f>
        <v>0.3076923076923077</v>
      </c>
      <c r="M12" s="235"/>
      <c r="N12" s="238">
        <f>M12/H12</f>
        <v>0</v>
      </c>
      <c r="O12" s="235"/>
      <c r="P12" s="238"/>
      <c r="Q12" s="235">
        <v>13</v>
      </c>
      <c r="R12" s="238">
        <f>Q12/F12</f>
        <v>1</v>
      </c>
      <c r="S12" s="235">
        <v>1</v>
      </c>
      <c r="T12" s="225">
        <f>SUM(S12/F12)</f>
        <v>0.07692307692307693</v>
      </c>
      <c r="U12" s="211"/>
    </row>
    <row r="13" spans="1:21" s="2" customFormat="1" ht="16.5" customHeight="1">
      <c r="A13" s="229"/>
      <c r="B13" s="245"/>
      <c r="C13" s="247"/>
      <c r="D13" s="236"/>
      <c r="E13" s="236"/>
      <c r="F13" s="242"/>
      <c r="G13" s="236"/>
      <c r="H13" s="239"/>
      <c r="I13" s="236"/>
      <c r="J13" s="239"/>
      <c r="K13" s="236"/>
      <c r="L13" s="239"/>
      <c r="M13" s="236"/>
      <c r="N13" s="239"/>
      <c r="O13" s="236"/>
      <c r="P13" s="239"/>
      <c r="Q13" s="236"/>
      <c r="R13" s="239"/>
      <c r="S13" s="236"/>
      <c r="T13" s="226"/>
      <c r="U13" s="211"/>
    </row>
    <row r="14" spans="1:21" s="2" customFormat="1" ht="12" customHeight="1">
      <c r="A14" s="229"/>
      <c r="B14" s="245"/>
      <c r="C14" s="247"/>
      <c r="D14" s="236"/>
      <c r="E14" s="236"/>
      <c r="F14" s="242"/>
      <c r="G14" s="236"/>
      <c r="H14" s="239"/>
      <c r="I14" s="236"/>
      <c r="J14" s="239"/>
      <c r="K14" s="236"/>
      <c r="L14" s="239"/>
      <c r="M14" s="236"/>
      <c r="N14" s="239"/>
      <c r="O14" s="236"/>
      <c r="P14" s="254"/>
      <c r="Q14" s="236"/>
      <c r="R14" s="239"/>
      <c r="S14" s="236"/>
      <c r="T14" s="253"/>
      <c r="U14" s="211"/>
    </row>
    <row r="15" spans="1:21" s="2" customFormat="1" ht="29.25" customHeight="1">
      <c r="A15" s="228" t="s">
        <v>18</v>
      </c>
      <c r="B15" s="249" t="s">
        <v>70</v>
      </c>
      <c r="C15" s="251" t="s">
        <v>45</v>
      </c>
      <c r="D15" s="235" t="s">
        <v>37</v>
      </c>
      <c r="E15" s="235">
        <v>7</v>
      </c>
      <c r="F15" s="241">
        <v>7</v>
      </c>
      <c r="G15" s="235">
        <v>4</v>
      </c>
      <c r="H15" s="238">
        <f>G15/F15</f>
        <v>0.5714285714285714</v>
      </c>
      <c r="I15" s="235">
        <v>2</v>
      </c>
      <c r="J15" s="238">
        <f>I15/F15</f>
        <v>0.2857142857142857</v>
      </c>
      <c r="K15" s="235">
        <v>1</v>
      </c>
      <c r="L15" s="238">
        <f>K15/F15</f>
        <v>0.14285714285714285</v>
      </c>
      <c r="M15" s="235"/>
      <c r="N15" s="238">
        <f>M15/H15</f>
        <v>0</v>
      </c>
      <c r="O15" s="235"/>
      <c r="P15" s="238"/>
      <c r="Q15" s="235">
        <v>7</v>
      </c>
      <c r="R15" s="238">
        <f>Q15/F15</f>
        <v>1</v>
      </c>
      <c r="S15" s="235"/>
      <c r="T15" s="225">
        <f>S17/F15</f>
        <v>0</v>
      </c>
      <c r="U15" s="211"/>
    </row>
    <row r="16" spans="1:21" s="2" customFormat="1" ht="30" customHeight="1">
      <c r="A16" s="229"/>
      <c r="B16" s="245"/>
      <c r="C16" s="247"/>
      <c r="D16" s="236"/>
      <c r="E16" s="236"/>
      <c r="F16" s="242"/>
      <c r="G16" s="236"/>
      <c r="H16" s="239"/>
      <c r="I16" s="236"/>
      <c r="J16" s="239"/>
      <c r="K16" s="236"/>
      <c r="L16" s="239"/>
      <c r="M16" s="236"/>
      <c r="N16" s="239"/>
      <c r="O16" s="236"/>
      <c r="P16" s="239"/>
      <c r="Q16" s="236"/>
      <c r="R16" s="239"/>
      <c r="S16" s="236"/>
      <c r="T16" s="226"/>
      <c r="U16" s="211"/>
    </row>
    <row r="17" spans="1:21" s="2" customFormat="1" ht="33" customHeight="1" thickBot="1">
      <c r="A17" s="230"/>
      <c r="B17" s="250"/>
      <c r="C17" s="252"/>
      <c r="D17" s="237"/>
      <c r="E17" s="237"/>
      <c r="F17" s="243"/>
      <c r="G17" s="237"/>
      <c r="H17" s="240"/>
      <c r="I17" s="237"/>
      <c r="J17" s="240"/>
      <c r="K17" s="237"/>
      <c r="L17" s="240"/>
      <c r="M17" s="237"/>
      <c r="N17" s="240"/>
      <c r="O17" s="237"/>
      <c r="P17" s="240"/>
      <c r="Q17" s="237"/>
      <c r="R17" s="240"/>
      <c r="S17" s="237"/>
      <c r="T17" s="227"/>
      <c r="U17" s="211"/>
    </row>
    <row r="18" spans="1:21" s="34" customFormat="1" ht="21.75" customHeight="1" thickBot="1">
      <c r="A18" s="231" t="s">
        <v>38</v>
      </c>
      <c r="B18" s="234"/>
      <c r="C18" s="233" t="s">
        <v>45</v>
      </c>
      <c r="D18" s="234"/>
      <c r="E18" s="182">
        <f>SUM(E12+E15)</f>
        <v>24</v>
      </c>
      <c r="F18" s="182">
        <f>SUM(F12+F15)</f>
        <v>20</v>
      </c>
      <c r="G18" s="182">
        <f>SUM(G12+G15)</f>
        <v>11</v>
      </c>
      <c r="H18" s="49">
        <f>G18/F18</f>
        <v>0.55</v>
      </c>
      <c r="I18" s="182">
        <f>SUM(I12+I15)</f>
        <v>4</v>
      </c>
      <c r="J18" s="49">
        <f>I18/F18</f>
        <v>0.2</v>
      </c>
      <c r="K18" s="182">
        <f>SUM(K12+K15)</f>
        <v>5</v>
      </c>
      <c r="L18" s="49">
        <f>K18/F18</f>
        <v>0.25</v>
      </c>
      <c r="M18" s="182">
        <f>SUM(M9)</f>
        <v>0</v>
      </c>
      <c r="N18" s="49">
        <f>M18/H18</f>
        <v>0</v>
      </c>
      <c r="O18" s="182">
        <f>SUM(O12+O15)</f>
        <v>0</v>
      </c>
      <c r="P18" s="49">
        <f>SUM(O9/F9)</f>
        <v>0</v>
      </c>
      <c r="Q18" s="182">
        <f>SUM(Q12+Q15)</f>
        <v>20</v>
      </c>
      <c r="R18" s="49">
        <f>Q18/F18</f>
        <v>1</v>
      </c>
      <c r="S18" s="48">
        <f>SUM(S15+S12)</f>
        <v>1</v>
      </c>
      <c r="T18" s="50">
        <f>SUM(S18/F18)</f>
        <v>0.05</v>
      </c>
      <c r="U18" s="212"/>
    </row>
    <row r="19" spans="1:21" s="47" customFormat="1" ht="19.5" customHeight="1" thickBot="1">
      <c r="A19" s="256" t="s">
        <v>54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8"/>
      <c r="U19" s="165"/>
    </row>
    <row r="20" spans="1:91" s="2" customFormat="1" ht="39.75" customHeight="1">
      <c r="A20" s="300" t="s">
        <v>72</v>
      </c>
      <c r="B20" s="244" t="s">
        <v>73</v>
      </c>
      <c r="C20" s="246" t="s">
        <v>16</v>
      </c>
      <c r="D20" s="166" t="s">
        <v>104</v>
      </c>
      <c r="E20" s="167">
        <v>21</v>
      </c>
      <c r="F20" s="154">
        <v>21</v>
      </c>
      <c r="G20" s="167">
        <v>2</v>
      </c>
      <c r="H20" s="78">
        <f>G20/F20</f>
        <v>0.09523809523809523</v>
      </c>
      <c r="I20" s="167">
        <v>7</v>
      </c>
      <c r="J20" s="78">
        <f>I20/F20</f>
        <v>0.3333333333333333</v>
      </c>
      <c r="K20" s="167">
        <v>12</v>
      </c>
      <c r="L20" s="78">
        <f>K20/F20</f>
        <v>0.5714285714285714</v>
      </c>
      <c r="M20" s="167"/>
      <c r="N20" s="78">
        <f>SUM(M22/F22)</f>
        <v>0</v>
      </c>
      <c r="O20" s="167">
        <v>1</v>
      </c>
      <c r="P20" s="78">
        <f>O20/F20</f>
        <v>0.047619047619047616</v>
      </c>
      <c r="Q20" s="167"/>
      <c r="R20" s="78"/>
      <c r="S20" s="167"/>
      <c r="T20" s="76"/>
      <c r="U20" s="17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</row>
    <row r="21" spans="1:91" s="2" customFormat="1" ht="42.75" customHeight="1" thickBot="1">
      <c r="A21" s="301"/>
      <c r="B21" s="250"/>
      <c r="C21" s="252"/>
      <c r="D21" s="169" t="s">
        <v>105</v>
      </c>
      <c r="E21" s="170">
        <v>21</v>
      </c>
      <c r="F21" s="30">
        <v>21</v>
      </c>
      <c r="G21" s="170">
        <v>1</v>
      </c>
      <c r="H21" s="67">
        <f>G21/F21</f>
        <v>0.047619047619047616</v>
      </c>
      <c r="I21" s="170">
        <v>5</v>
      </c>
      <c r="J21" s="67">
        <f>I21/F21</f>
        <v>0.23809523809523808</v>
      </c>
      <c r="K21" s="170">
        <v>15</v>
      </c>
      <c r="L21" s="67">
        <f>K21/F21</f>
        <v>0.7142857142857143</v>
      </c>
      <c r="M21" s="170"/>
      <c r="N21" s="67"/>
      <c r="O21" s="170">
        <v>1</v>
      </c>
      <c r="P21" s="67">
        <f>O21/F21</f>
        <v>0.047619047619047616</v>
      </c>
      <c r="Q21" s="170"/>
      <c r="R21" s="67"/>
      <c r="S21" s="170"/>
      <c r="T21" s="68"/>
      <c r="U21" s="17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</row>
    <row r="22" spans="1:21" s="57" customFormat="1" ht="20.25" customHeight="1" thickBot="1">
      <c r="A22" s="231" t="s">
        <v>38</v>
      </c>
      <c r="B22" s="232"/>
      <c r="C22" s="233" t="s">
        <v>16</v>
      </c>
      <c r="D22" s="234"/>
      <c r="E22" s="171">
        <f>SUM(E20)</f>
        <v>21</v>
      </c>
      <c r="F22" s="171">
        <f>SUM(F20)</f>
        <v>21</v>
      </c>
      <c r="G22" s="171">
        <f>SUM(G20)</f>
        <v>2</v>
      </c>
      <c r="H22" s="168">
        <f>G22/F22</f>
        <v>0.09523809523809523</v>
      </c>
      <c r="I22" s="171">
        <f>SUM(I20)</f>
        <v>7</v>
      </c>
      <c r="J22" s="168">
        <f>I22/F22</f>
        <v>0.3333333333333333</v>
      </c>
      <c r="K22" s="171">
        <f>SUM(K20)</f>
        <v>12</v>
      </c>
      <c r="L22" s="168">
        <f>K22/F22</f>
        <v>0.5714285714285714</v>
      </c>
      <c r="M22" s="171">
        <f>SUM(M20)</f>
        <v>0</v>
      </c>
      <c r="N22" s="172">
        <f>SUM(M20/F20)</f>
        <v>0</v>
      </c>
      <c r="O22" s="171">
        <f>SUM(O20)</f>
        <v>1</v>
      </c>
      <c r="P22" s="168">
        <f>O22/F22</f>
        <v>0.047619047619047616</v>
      </c>
      <c r="Q22" s="171">
        <f>SUM(Q20)</f>
        <v>0</v>
      </c>
      <c r="R22" s="168">
        <f>Q22/F22</f>
        <v>0</v>
      </c>
      <c r="S22" s="171">
        <f>SUM(S20)</f>
        <v>0</v>
      </c>
      <c r="T22" s="173"/>
      <c r="U22" s="174"/>
    </row>
    <row r="23" spans="1:21" s="47" customFormat="1" ht="21" customHeight="1" thickBot="1">
      <c r="A23" s="256" t="s">
        <v>50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8"/>
      <c r="U23" s="165"/>
    </row>
    <row r="24" spans="1:91" s="2" customFormat="1" ht="10.5" customHeight="1">
      <c r="A24" s="259" t="s">
        <v>19</v>
      </c>
      <c r="B24" s="283" t="s">
        <v>20</v>
      </c>
      <c r="C24" s="247" t="s">
        <v>16</v>
      </c>
      <c r="D24" s="236" t="s">
        <v>58</v>
      </c>
      <c r="E24" s="236">
        <v>17</v>
      </c>
      <c r="F24" s="242">
        <v>17</v>
      </c>
      <c r="G24" s="236">
        <v>1</v>
      </c>
      <c r="H24" s="286">
        <f>G24/F24</f>
        <v>0.058823529411764705</v>
      </c>
      <c r="I24" s="236">
        <v>6</v>
      </c>
      <c r="J24" s="239">
        <f>I24/F24</f>
        <v>0.35294117647058826</v>
      </c>
      <c r="K24" s="236">
        <v>10</v>
      </c>
      <c r="L24" s="239">
        <f>K24/F24</f>
        <v>0.5882352941176471</v>
      </c>
      <c r="M24" s="236"/>
      <c r="N24" s="255">
        <f>SUM(M27/F27)</f>
        <v>0</v>
      </c>
      <c r="O24" s="236"/>
      <c r="P24" s="286">
        <f>O24/F24</f>
        <v>0</v>
      </c>
      <c r="Q24" s="236"/>
      <c r="R24" s="239"/>
      <c r="S24" s="236"/>
      <c r="T24" s="226"/>
      <c r="U24" s="17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</row>
    <row r="25" spans="1:91" s="2" customFormat="1" ht="10.5" customHeight="1">
      <c r="A25" s="260"/>
      <c r="B25" s="284"/>
      <c r="C25" s="247"/>
      <c r="D25" s="236"/>
      <c r="E25" s="236"/>
      <c r="F25" s="242"/>
      <c r="G25" s="236"/>
      <c r="H25" s="287"/>
      <c r="I25" s="236"/>
      <c r="J25" s="239"/>
      <c r="K25" s="236"/>
      <c r="L25" s="239"/>
      <c r="M25" s="236"/>
      <c r="N25" s="239"/>
      <c r="O25" s="236"/>
      <c r="P25" s="287"/>
      <c r="Q25" s="236"/>
      <c r="R25" s="239"/>
      <c r="S25" s="236"/>
      <c r="T25" s="226"/>
      <c r="U25" s="17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</row>
    <row r="26" spans="1:91" s="2" customFormat="1" ht="9" customHeight="1" thickBot="1">
      <c r="A26" s="261"/>
      <c r="B26" s="285"/>
      <c r="C26" s="252"/>
      <c r="D26" s="237"/>
      <c r="E26" s="237"/>
      <c r="F26" s="243"/>
      <c r="G26" s="237"/>
      <c r="H26" s="288"/>
      <c r="I26" s="237"/>
      <c r="J26" s="240"/>
      <c r="K26" s="237"/>
      <c r="L26" s="240"/>
      <c r="M26" s="237"/>
      <c r="N26" s="240"/>
      <c r="O26" s="237"/>
      <c r="P26" s="288"/>
      <c r="Q26" s="237"/>
      <c r="R26" s="240"/>
      <c r="S26" s="237"/>
      <c r="T26" s="227"/>
      <c r="U26" s="17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</row>
    <row r="27" spans="1:21" s="57" customFormat="1" ht="18" customHeight="1" thickBot="1">
      <c r="A27" s="231" t="s">
        <v>38</v>
      </c>
      <c r="B27" s="232"/>
      <c r="C27" s="233" t="s">
        <v>16</v>
      </c>
      <c r="D27" s="234"/>
      <c r="E27" s="171">
        <f>SUM(E24)</f>
        <v>17</v>
      </c>
      <c r="F27" s="171">
        <f>SUM(F24)</f>
        <v>17</v>
      </c>
      <c r="G27" s="171">
        <f>SUM(G24)</f>
        <v>1</v>
      </c>
      <c r="H27" s="168">
        <f>G27/F27</f>
        <v>0.058823529411764705</v>
      </c>
      <c r="I27" s="171">
        <f>SUM(I24)</f>
        <v>6</v>
      </c>
      <c r="J27" s="168">
        <f>I27/F27</f>
        <v>0.35294117647058826</v>
      </c>
      <c r="K27" s="171">
        <f>SUM(K24)</f>
        <v>10</v>
      </c>
      <c r="L27" s="168">
        <f>K27/F27</f>
        <v>0.5882352941176471</v>
      </c>
      <c r="M27" s="171">
        <f>SUM(M24)</f>
        <v>0</v>
      </c>
      <c r="N27" s="172">
        <f>SUM(M24/F24)</f>
        <v>0</v>
      </c>
      <c r="O27" s="171">
        <f>SUM(O24)</f>
        <v>0</v>
      </c>
      <c r="P27" s="168">
        <f>O27/F27</f>
        <v>0</v>
      </c>
      <c r="Q27" s="171">
        <f>SUM(Q24)</f>
        <v>0</v>
      </c>
      <c r="R27" s="168">
        <f>Q27/F27</f>
        <v>0</v>
      </c>
      <c r="S27" s="171">
        <f>SUM(S24)</f>
        <v>0</v>
      </c>
      <c r="T27" s="173"/>
      <c r="U27" s="174"/>
    </row>
    <row r="28" spans="1:21" s="218" customFormat="1" ht="18" customHeight="1" thickBot="1">
      <c r="A28" s="294" t="s">
        <v>39</v>
      </c>
      <c r="B28" s="295"/>
      <c r="C28" s="292" t="s">
        <v>16</v>
      </c>
      <c r="D28" s="292"/>
      <c r="E28" s="215">
        <f>SUM(E22+E27)</f>
        <v>38</v>
      </c>
      <c r="F28" s="215">
        <f>SUM(F22+F27)</f>
        <v>38</v>
      </c>
      <c r="G28" s="215">
        <f>SUM(G22+G27)</f>
        <v>3</v>
      </c>
      <c r="H28" s="172">
        <f>G28/F28</f>
        <v>0.07894736842105263</v>
      </c>
      <c r="I28" s="215">
        <f>SUM(I20+I24)</f>
        <v>13</v>
      </c>
      <c r="J28" s="172">
        <f>I28/F28</f>
        <v>0.34210526315789475</v>
      </c>
      <c r="K28" s="215">
        <f>SUM(K20+K24)</f>
        <v>22</v>
      </c>
      <c r="L28" s="172">
        <f>K28/F28</f>
        <v>0.5789473684210527</v>
      </c>
      <c r="M28" s="215">
        <f>SUM(M27)</f>
        <v>0</v>
      </c>
      <c r="N28" s="172">
        <f>SUM(M27/F27)</f>
        <v>0</v>
      </c>
      <c r="O28" s="215">
        <f>SUM(O22+O27)</f>
        <v>1</v>
      </c>
      <c r="P28" s="172">
        <f>O28/F28</f>
        <v>0.02631578947368421</v>
      </c>
      <c r="Q28" s="215">
        <f>SUM(Q27)</f>
        <v>0</v>
      </c>
      <c r="R28" s="189">
        <f>Q28/F28</f>
        <v>0</v>
      </c>
      <c r="S28" s="215"/>
      <c r="T28" s="216"/>
      <c r="U28" s="217"/>
    </row>
    <row r="29" spans="1:21" s="218" customFormat="1" ht="18" customHeight="1" thickBot="1">
      <c r="A29" s="296"/>
      <c r="B29" s="297"/>
      <c r="C29" s="293" t="s">
        <v>45</v>
      </c>
      <c r="D29" s="293"/>
      <c r="E29" s="215">
        <f>SUM(E18)</f>
        <v>24</v>
      </c>
      <c r="F29" s="215">
        <f>SUM(F18)</f>
        <v>20</v>
      </c>
      <c r="G29" s="215">
        <f>SUM(G18)</f>
        <v>11</v>
      </c>
      <c r="H29" s="172">
        <f>G29/F29</f>
        <v>0.55</v>
      </c>
      <c r="I29" s="215">
        <f>SUM(I18)</f>
        <v>4</v>
      </c>
      <c r="J29" s="172">
        <f>I29/F29</f>
        <v>0.2</v>
      </c>
      <c r="K29" s="215">
        <f>SUM(K18)</f>
        <v>5</v>
      </c>
      <c r="L29" s="172">
        <f>K29/F29</f>
        <v>0.25</v>
      </c>
      <c r="M29" s="215">
        <f>SUM(M18)</f>
        <v>0</v>
      </c>
      <c r="N29" s="219"/>
      <c r="O29" s="215">
        <f>SUM(O18)</f>
        <v>0</v>
      </c>
      <c r="P29" s="172">
        <f>O29/F29</f>
        <v>0</v>
      </c>
      <c r="Q29" s="215">
        <f>SUM(Q18)</f>
        <v>20</v>
      </c>
      <c r="R29" s="189">
        <f>Q29/F29</f>
        <v>1</v>
      </c>
      <c r="S29" s="215">
        <f>SUM(S18)</f>
        <v>1</v>
      </c>
      <c r="T29" s="190">
        <f>SUM(S29/F29)</f>
        <v>0.05</v>
      </c>
      <c r="U29" s="217"/>
    </row>
    <row r="30" spans="1:21" s="218" customFormat="1" ht="18" customHeight="1" thickBot="1">
      <c r="A30" s="298"/>
      <c r="B30" s="299"/>
      <c r="C30" s="292" t="s">
        <v>17</v>
      </c>
      <c r="D30" s="292"/>
      <c r="E30" s="215">
        <f>SUM(E28+E29)</f>
        <v>62</v>
      </c>
      <c r="F30" s="215">
        <f>SUM(F28:F29)</f>
        <v>58</v>
      </c>
      <c r="G30" s="215">
        <f>SUM(G28:G29)</f>
        <v>14</v>
      </c>
      <c r="H30" s="189">
        <f>G30/F30</f>
        <v>0.2413793103448276</v>
      </c>
      <c r="I30" s="215">
        <f>SUM(I28:I29)</f>
        <v>17</v>
      </c>
      <c r="J30" s="189">
        <f>I30/F30</f>
        <v>0.29310344827586204</v>
      </c>
      <c r="K30" s="215">
        <f>SUM(K28:K29)</f>
        <v>27</v>
      </c>
      <c r="L30" s="189">
        <f>SUM(K30/F30)</f>
        <v>0.46551724137931033</v>
      </c>
      <c r="M30" s="215">
        <f>SUM(M28:M29)</f>
        <v>0</v>
      </c>
      <c r="N30" s="189">
        <f>SUM(M28/F30)</f>
        <v>0</v>
      </c>
      <c r="O30" s="215">
        <f>SUM(O28:O29)</f>
        <v>1</v>
      </c>
      <c r="P30" s="189">
        <f>O30/F30</f>
        <v>0.017241379310344827</v>
      </c>
      <c r="Q30" s="215">
        <f>SUM(Q28:Q29)</f>
        <v>20</v>
      </c>
      <c r="R30" s="189">
        <f>Q30/F30</f>
        <v>0.3448275862068966</v>
      </c>
      <c r="S30" s="215">
        <f>SUM(S28:S29)</f>
        <v>1</v>
      </c>
      <c r="T30" s="190">
        <f>SUM(S30/F30)</f>
        <v>0.017241379310344827</v>
      </c>
      <c r="U30" s="217"/>
    </row>
    <row r="31" spans="1:21" s="34" customFormat="1" ht="17.25" customHeight="1">
      <c r="A31" s="289" t="s">
        <v>71</v>
      </c>
      <c r="B31" s="289"/>
      <c r="C31" s="220"/>
      <c r="D31" s="220"/>
      <c r="E31" s="220"/>
      <c r="F31" s="220"/>
      <c r="G31" s="220"/>
      <c r="H31" s="221"/>
      <c r="I31" s="220"/>
      <c r="J31" s="221"/>
      <c r="K31" s="220"/>
      <c r="L31" s="221"/>
      <c r="M31" s="220"/>
      <c r="N31" s="221"/>
      <c r="O31" s="220"/>
      <c r="P31" s="221"/>
      <c r="Q31" s="220"/>
      <c r="R31" s="221"/>
      <c r="S31" s="220"/>
      <c r="T31" s="221"/>
      <c r="U31" s="212"/>
    </row>
    <row r="32" spans="1:20" s="155" customFormat="1" ht="18.75" customHeight="1">
      <c r="A32" s="290" t="s">
        <v>40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</row>
    <row r="33" spans="1:4" s="2" customFormat="1" ht="15.75" customHeight="1">
      <c r="A33" s="2" t="s">
        <v>31</v>
      </c>
      <c r="C33" s="222"/>
      <c r="D33" s="222"/>
    </row>
    <row r="34" spans="1:4" s="2" customFormat="1" ht="14.25" customHeight="1">
      <c r="A34" s="2" t="s">
        <v>74</v>
      </c>
      <c r="C34" s="222"/>
      <c r="D34" s="222"/>
    </row>
  </sheetData>
  <sheetProtection/>
  <mergeCells count="112">
    <mergeCell ref="C18:D18"/>
    <mergeCell ref="F9:F11"/>
    <mergeCell ref="A1:T1"/>
    <mergeCell ref="A2:T2"/>
    <mergeCell ref="A3:T3"/>
    <mergeCell ref="A4:B6"/>
    <mergeCell ref="C4:C6"/>
    <mergeCell ref="D4:D6"/>
    <mergeCell ref="E4:E6"/>
    <mergeCell ref="O4:P5"/>
    <mergeCell ref="C27:D27"/>
    <mergeCell ref="H24:H26"/>
    <mergeCell ref="I24:I26"/>
    <mergeCell ref="J24:J26"/>
    <mergeCell ref="C24:C26"/>
    <mergeCell ref="D24:D26"/>
    <mergeCell ref="E24:E26"/>
    <mergeCell ref="A31:B31"/>
    <mergeCell ref="A32:T32"/>
    <mergeCell ref="S9:S11"/>
    <mergeCell ref="T9:T11"/>
    <mergeCell ref="C28:D28"/>
    <mergeCell ref="C29:D29"/>
    <mergeCell ref="C30:D30"/>
    <mergeCell ref="A28:B30"/>
    <mergeCell ref="A18:B18"/>
    <mergeCell ref="A20:A21"/>
    <mergeCell ref="A27:B27"/>
    <mergeCell ref="A23:T23"/>
    <mergeCell ref="K24:K26"/>
    <mergeCell ref="L9:L11"/>
    <mergeCell ref="O9:O11"/>
    <mergeCell ref="P9:P11"/>
    <mergeCell ref="Q24:Q26"/>
    <mergeCell ref="R24:R26"/>
    <mergeCell ref="Q9:Q11"/>
    <mergeCell ref="H9:H11"/>
    <mergeCell ref="B24:B26"/>
    <mergeCell ref="S24:S26"/>
    <mergeCell ref="T24:T26"/>
    <mergeCell ref="O24:O26"/>
    <mergeCell ref="P24:P26"/>
    <mergeCell ref="F24:F26"/>
    <mergeCell ref="G24:G26"/>
    <mergeCell ref="M24:M26"/>
    <mergeCell ref="N24:N26"/>
    <mergeCell ref="A8:T8"/>
    <mergeCell ref="I5:J5"/>
    <mergeCell ref="G5:H5"/>
    <mergeCell ref="K5:L5"/>
    <mergeCell ref="A7:B7"/>
    <mergeCell ref="S4:T5"/>
    <mergeCell ref="M5:N5"/>
    <mergeCell ref="G4:N4"/>
    <mergeCell ref="Q4:R5"/>
    <mergeCell ref="F4:F6"/>
    <mergeCell ref="N12:N14"/>
    <mergeCell ref="N15:N17"/>
    <mergeCell ref="A19:T19"/>
    <mergeCell ref="A24:A26"/>
    <mergeCell ref="B20:B21"/>
    <mergeCell ref="C20:C21"/>
    <mergeCell ref="A9:A14"/>
    <mergeCell ref="E12:E14"/>
    <mergeCell ref="F12:F14"/>
    <mergeCell ref="L24:L26"/>
    <mergeCell ref="R12:R14"/>
    <mergeCell ref="N9:N11"/>
    <mergeCell ref="J9:J11"/>
    <mergeCell ref="I9:I11"/>
    <mergeCell ref="G9:G11"/>
    <mergeCell ref="R9:R11"/>
    <mergeCell ref="M9:M11"/>
    <mergeCell ref="K9:K11"/>
    <mergeCell ref="K12:K14"/>
    <mergeCell ref="M12:M14"/>
    <mergeCell ref="T12:T14"/>
    <mergeCell ref="G12:G14"/>
    <mergeCell ref="H12:H14"/>
    <mergeCell ref="I12:I14"/>
    <mergeCell ref="J12:J14"/>
    <mergeCell ref="L12:L14"/>
    <mergeCell ref="S12:S14"/>
    <mergeCell ref="O12:O14"/>
    <mergeCell ref="P12:P14"/>
    <mergeCell ref="Q12:Q14"/>
    <mergeCell ref="O15:O17"/>
    <mergeCell ref="B9:B14"/>
    <mergeCell ref="C9:C14"/>
    <mergeCell ref="D9:D11"/>
    <mergeCell ref="E9:E11"/>
    <mergeCell ref="D12:D14"/>
    <mergeCell ref="B15:B17"/>
    <mergeCell ref="C15:C17"/>
    <mergeCell ref="J15:J17"/>
    <mergeCell ref="K15:K17"/>
    <mergeCell ref="L15:L17"/>
    <mergeCell ref="M15:M17"/>
    <mergeCell ref="D15:D17"/>
    <mergeCell ref="E15:E17"/>
    <mergeCell ref="F15:F17"/>
    <mergeCell ref="I15:I17"/>
    <mergeCell ref="T15:T17"/>
    <mergeCell ref="A15:A17"/>
    <mergeCell ref="A22:B22"/>
    <mergeCell ref="C22:D22"/>
    <mergeCell ref="G15:G17"/>
    <mergeCell ref="P15:P17"/>
    <mergeCell ref="Q15:Q17"/>
    <mergeCell ref="R15:R17"/>
    <mergeCell ref="H15:H17"/>
    <mergeCell ref="S15:S17"/>
  </mergeCells>
  <printOptions/>
  <pageMargins left="0.2362204724409449" right="0.15748031496062992" top="0.1968503937007874" bottom="0.2362204724409449" header="0.15748031496062992" footer="0.1574803149606299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0"/>
  <sheetViews>
    <sheetView showZeros="0" tabSelected="1" view="pageBreakPreview" zoomScaleSheetLayoutView="100" zoomScalePageLayoutView="0" workbookViewId="0" topLeftCell="A1">
      <selection activeCell="A30" sqref="A30:IV31"/>
    </sheetView>
  </sheetViews>
  <sheetFormatPr defaultColWidth="10.75390625" defaultRowHeight="12.75"/>
  <cols>
    <col min="1" max="1" width="10.75390625" style="6" customWidth="1"/>
    <col min="2" max="2" width="17.75390625" style="2" customWidth="1"/>
    <col min="3" max="3" width="8.25390625" style="7" customWidth="1"/>
    <col min="4" max="4" width="18.375" style="7" customWidth="1"/>
    <col min="5" max="5" width="9.75390625" style="2" customWidth="1"/>
    <col min="6" max="6" width="10.00390625" style="2" customWidth="1"/>
    <col min="7" max="7" width="5.75390625" style="2" customWidth="1"/>
    <col min="8" max="8" width="6.875" style="2" customWidth="1"/>
    <col min="9" max="9" width="4.875" style="2" customWidth="1"/>
    <col min="10" max="10" width="7.25390625" style="2" customWidth="1"/>
    <col min="11" max="11" width="5.25390625" style="2" customWidth="1"/>
    <col min="12" max="12" width="7.00390625" style="2" customWidth="1"/>
    <col min="13" max="13" width="5.25390625" style="2" customWidth="1"/>
    <col min="14" max="14" width="7.00390625" style="2" customWidth="1"/>
    <col min="15" max="15" width="4.375" style="2" customWidth="1"/>
    <col min="16" max="16" width="6.25390625" style="2" customWidth="1"/>
    <col min="17" max="17" width="5.125" style="40" customWidth="1"/>
    <col min="18" max="18" width="6.25390625" style="2" customWidth="1"/>
    <col min="19" max="19" width="4.75390625" style="40" customWidth="1"/>
    <col min="20" max="20" width="7.75390625" style="2" customWidth="1"/>
    <col min="21" max="21" width="4.375" style="40" customWidth="1"/>
    <col min="22" max="22" width="7.625" style="2" customWidth="1"/>
    <col min="23" max="23" width="4.375" style="40" customWidth="1"/>
    <col min="24" max="24" width="7.75390625" style="2" customWidth="1"/>
    <col min="25" max="16384" width="10.75390625" style="2" customWidth="1"/>
  </cols>
  <sheetData>
    <row r="1" spans="1:24" s="1" customFormat="1" ht="12.75" customHeight="1">
      <c r="A1" s="303" t="s">
        <v>36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</row>
    <row r="2" spans="1:24" s="1" customFormat="1" ht="12.75" customHeight="1">
      <c r="A2" s="303" t="s">
        <v>46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</row>
    <row r="3" spans="1:24" s="1" customFormat="1" ht="12.75" customHeight="1" thickBot="1">
      <c r="A3" s="304" t="s">
        <v>68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</row>
    <row r="4" spans="1:24" ht="12.75">
      <c r="A4" s="335" t="s">
        <v>21</v>
      </c>
      <c r="B4" s="336"/>
      <c r="C4" s="327" t="s">
        <v>22</v>
      </c>
      <c r="D4" s="246" t="s">
        <v>42</v>
      </c>
      <c r="E4" s="327" t="s">
        <v>47</v>
      </c>
      <c r="F4" s="327" t="s">
        <v>48</v>
      </c>
      <c r="G4" s="332" t="s">
        <v>32</v>
      </c>
      <c r="H4" s="333"/>
      <c r="I4" s="333"/>
      <c r="J4" s="333"/>
      <c r="K4" s="333"/>
      <c r="L4" s="333"/>
      <c r="M4" s="333"/>
      <c r="N4" s="334"/>
      <c r="O4" s="327" t="s">
        <v>3</v>
      </c>
      <c r="P4" s="327"/>
      <c r="Q4" s="327" t="s">
        <v>23</v>
      </c>
      <c r="R4" s="327"/>
      <c r="S4" s="327" t="s">
        <v>24</v>
      </c>
      <c r="T4" s="327"/>
      <c r="U4" s="327" t="s">
        <v>25</v>
      </c>
      <c r="V4" s="327"/>
      <c r="W4" s="327" t="s">
        <v>26</v>
      </c>
      <c r="X4" s="329"/>
    </row>
    <row r="5" spans="1:24" ht="12.75">
      <c r="A5" s="337"/>
      <c r="B5" s="338"/>
      <c r="C5" s="328"/>
      <c r="D5" s="247"/>
      <c r="E5" s="328"/>
      <c r="F5" s="328"/>
      <c r="G5" s="331" t="s">
        <v>27</v>
      </c>
      <c r="H5" s="331"/>
      <c r="I5" s="331" t="s">
        <v>28</v>
      </c>
      <c r="J5" s="331"/>
      <c r="K5" s="331" t="s">
        <v>29</v>
      </c>
      <c r="L5" s="331"/>
      <c r="M5" s="331" t="s">
        <v>60</v>
      </c>
      <c r="N5" s="331"/>
      <c r="O5" s="328"/>
      <c r="P5" s="328"/>
      <c r="Q5" s="328"/>
      <c r="R5" s="328"/>
      <c r="S5" s="328"/>
      <c r="T5" s="328"/>
      <c r="U5" s="328"/>
      <c r="V5" s="328"/>
      <c r="W5" s="328"/>
      <c r="X5" s="330"/>
    </row>
    <row r="6" spans="1:24" ht="26.25" customHeight="1">
      <c r="A6" s="337"/>
      <c r="B6" s="338"/>
      <c r="C6" s="328"/>
      <c r="D6" s="247"/>
      <c r="E6" s="328"/>
      <c r="F6" s="328"/>
      <c r="G6" s="331"/>
      <c r="H6" s="331"/>
      <c r="I6" s="331"/>
      <c r="J6" s="331"/>
      <c r="K6" s="331"/>
      <c r="L6" s="331"/>
      <c r="M6" s="331"/>
      <c r="N6" s="331"/>
      <c r="O6" s="328"/>
      <c r="P6" s="328"/>
      <c r="Q6" s="328"/>
      <c r="R6" s="328"/>
      <c r="S6" s="328"/>
      <c r="T6" s="328"/>
      <c r="U6" s="328"/>
      <c r="V6" s="328"/>
      <c r="W6" s="328"/>
      <c r="X6" s="330"/>
    </row>
    <row r="7" spans="1:24" ht="13.5" thickBot="1">
      <c r="A7" s="337"/>
      <c r="B7" s="338"/>
      <c r="C7" s="251"/>
      <c r="D7" s="252"/>
      <c r="E7" s="251"/>
      <c r="F7" s="251"/>
      <c r="G7" s="36" t="s">
        <v>4</v>
      </c>
      <c r="H7" s="36" t="s">
        <v>5</v>
      </c>
      <c r="I7" s="36" t="s">
        <v>4</v>
      </c>
      <c r="J7" s="36" t="s">
        <v>5</v>
      </c>
      <c r="K7" s="36" t="s">
        <v>4</v>
      </c>
      <c r="L7" s="36" t="s">
        <v>5</v>
      </c>
      <c r="M7" s="36" t="s">
        <v>4</v>
      </c>
      <c r="N7" s="36" t="s">
        <v>5</v>
      </c>
      <c r="O7" s="36" t="s">
        <v>4</v>
      </c>
      <c r="P7" s="36" t="s">
        <v>5</v>
      </c>
      <c r="Q7" s="38" t="s">
        <v>4</v>
      </c>
      <c r="R7" s="36" t="s">
        <v>5</v>
      </c>
      <c r="S7" s="38" t="s">
        <v>4</v>
      </c>
      <c r="T7" s="36" t="s">
        <v>5</v>
      </c>
      <c r="U7" s="38" t="s">
        <v>4</v>
      </c>
      <c r="V7" s="36" t="s">
        <v>5</v>
      </c>
      <c r="W7" s="38" t="s">
        <v>4</v>
      </c>
      <c r="X7" s="37" t="s">
        <v>5</v>
      </c>
    </row>
    <row r="8" spans="1:24" s="8" customFormat="1" ht="13.5" thickBot="1">
      <c r="A8" s="325">
        <v>1</v>
      </c>
      <c r="B8" s="326"/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  <c r="M8" s="26">
        <v>10</v>
      </c>
      <c r="N8" s="26">
        <v>11</v>
      </c>
      <c r="O8" s="26">
        <v>12</v>
      </c>
      <c r="P8" s="26">
        <v>13</v>
      </c>
      <c r="Q8" s="63">
        <v>14</v>
      </c>
      <c r="R8" s="26">
        <v>15</v>
      </c>
      <c r="S8" s="63">
        <v>16</v>
      </c>
      <c r="T8" s="26">
        <v>17</v>
      </c>
      <c r="U8" s="63">
        <v>18</v>
      </c>
      <c r="V8" s="26">
        <v>19</v>
      </c>
      <c r="W8" s="63">
        <v>20</v>
      </c>
      <c r="X8" s="64">
        <v>21</v>
      </c>
    </row>
    <row r="9" spans="1:24" s="57" customFormat="1" ht="18.75" customHeight="1" thickBot="1">
      <c r="A9" s="256" t="s">
        <v>64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8"/>
    </row>
    <row r="10" spans="1:25" s="8" customFormat="1" ht="80.25" customHeight="1" thickBot="1">
      <c r="A10" s="177">
        <v>192</v>
      </c>
      <c r="B10" s="178" t="s">
        <v>75</v>
      </c>
      <c r="C10" s="5" t="s">
        <v>16</v>
      </c>
      <c r="D10" s="178" t="s">
        <v>37</v>
      </c>
      <c r="E10" s="176">
        <v>26</v>
      </c>
      <c r="F10" s="179">
        <v>26</v>
      </c>
      <c r="G10" s="176">
        <v>6</v>
      </c>
      <c r="H10" s="62">
        <f>G10/$F10</f>
        <v>0.23076923076923078</v>
      </c>
      <c r="I10" s="176">
        <v>18</v>
      </c>
      <c r="J10" s="62">
        <f>I10/$F10</f>
        <v>0.6923076923076923</v>
      </c>
      <c r="K10" s="176">
        <v>2</v>
      </c>
      <c r="L10" s="62">
        <f>K10/$F10</f>
        <v>0.07692307692307693</v>
      </c>
      <c r="M10" s="176"/>
      <c r="N10" s="62">
        <f>M10/$F10</f>
        <v>0</v>
      </c>
      <c r="O10" s="180"/>
      <c r="P10" s="62">
        <f>O10/$F10</f>
        <v>0</v>
      </c>
      <c r="Q10" s="4"/>
      <c r="R10" s="151">
        <f>Q10/F10</f>
        <v>0</v>
      </c>
      <c r="S10" s="70">
        <v>3</v>
      </c>
      <c r="T10" s="151">
        <f>S10/F10</f>
        <v>0.11538461538461539</v>
      </c>
      <c r="U10" s="70"/>
      <c r="V10" s="151">
        <f>U10/F10</f>
        <v>0</v>
      </c>
      <c r="W10" s="4"/>
      <c r="X10" s="181">
        <f>W10/F10</f>
        <v>0</v>
      </c>
      <c r="Y10" s="57"/>
    </row>
    <row r="11" spans="1:25" s="57" customFormat="1" ht="17.25" customHeight="1" thickBot="1">
      <c r="A11" s="231" t="s">
        <v>110</v>
      </c>
      <c r="B11" s="234"/>
      <c r="C11" s="233" t="s">
        <v>16</v>
      </c>
      <c r="D11" s="234"/>
      <c r="E11" s="182">
        <f>SUM(E10)</f>
        <v>26</v>
      </c>
      <c r="F11" s="182">
        <f>SUM(F10)</f>
        <v>26</v>
      </c>
      <c r="G11" s="182">
        <f>SUM(G10)</f>
        <v>6</v>
      </c>
      <c r="H11" s="49">
        <f>G11/$F11</f>
        <v>0.23076923076923078</v>
      </c>
      <c r="I11" s="182">
        <f>SUM(I10)</f>
        <v>18</v>
      </c>
      <c r="J11" s="49">
        <f>I11/$F11</f>
        <v>0.6923076923076923</v>
      </c>
      <c r="K11" s="182">
        <f>SUM(K10)</f>
        <v>2</v>
      </c>
      <c r="L11" s="49">
        <f>K11/$F11</f>
        <v>0.07692307692307693</v>
      </c>
      <c r="M11" s="49">
        <f>SUM(M10)</f>
        <v>0</v>
      </c>
      <c r="N11" s="49">
        <f>M11/$F11</f>
        <v>0</v>
      </c>
      <c r="O11" s="182">
        <f>SUM(O10)</f>
        <v>0</v>
      </c>
      <c r="P11" s="49">
        <f>O11/$F11</f>
        <v>0</v>
      </c>
      <c r="Q11" s="48">
        <f>SUM(Q10)</f>
        <v>0</v>
      </c>
      <c r="R11" s="49">
        <f>Q11/F11</f>
        <v>0</v>
      </c>
      <c r="S11" s="48">
        <f>SUM(S10)</f>
        <v>3</v>
      </c>
      <c r="T11" s="49">
        <f>S11/F11</f>
        <v>0.11538461538461539</v>
      </c>
      <c r="U11" s="48">
        <f>SUM(U10)</f>
        <v>0</v>
      </c>
      <c r="V11" s="49">
        <f>U11/F11</f>
        <v>0</v>
      </c>
      <c r="W11" s="48">
        <f>SUM(W10)</f>
        <v>0</v>
      </c>
      <c r="X11" s="50">
        <f>W11/F11</f>
        <v>0</v>
      </c>
      <c r="Y11" s="8"/>
    </row>
    <row r="12" spans="1:24" s="57" customFormat="1" ht="20.25" customHeight="1" thickBot="1">
      <c r="A12" s="256" t="s">
        <v>56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8"/>
    </row>
    <row r="13" spans="1:25" ht="26.25" customHeight="1" thickBot="1">
      <c r="A13" s="313" t="s">
        <v>109</v>
      </c>
      <c r="B13" s="314"/>
      <c r="C13" s="69" t="s">
        <v>16</v>
      </c>
      <c r="D13" s="183" t="s">
        <v>37</v>
      </c>
      <c r="E13" s="184">
        <v>5</v>
      </c>
      <c r="F13" s="185">
        <v>5</v>
      </c>
      <c r="G13" s="184">
        <v>2</v>
      </c>
      <c r="H13" s="59">
        <f>G13/$F13</f>
        <v>0.4</v>
      </c>
      <c r="I13" s="184">
        <v>3</v>
      </c>
      <c r="J13" s="59">
        <f>I13/$F13</f>
        <v>0.6</v>
      </c>
      <c r="K13" s="184"/>
      <c r="L13" s="59">
        <f>K13/$F13</f>
        <v>0</v>
      </c>
      <c r="M13" s="184"/>
      <c r="N13" s="59">
        <f>M13/$F13</f>
        <v>0</v>
      </c>
      <c r="O13" s="185"/>
      <c r="P13" s="59">
        <f>O13/$F13</f>
        <v>0</v>
      </c>
      <c r="Q13" s="60"/>
      <c r="R13" s="186">
        <f>Q13/F13</f>
        <v>0</v>
      </c>
      <c r="S13" s="60"/>
      <c r="T13" s="186">
        <f>S13/F13</f>
        <v>0</v>
      </c>
      <c r="U13" s="60"/>
      <c r="V13" s="186">
        <f>U13/F13</f>
        <v>0</v>
      </c>
      <c r="W13" s="60"/>
      <c r="X13" s="187">
        <f>W13/F13</f>
        <v>0</v>
      </c>
      <c r="Y13" s="57"/>
    </row>
    <row r="14" spans="1:25" s="57" customFormat="1" ht="15" customHeight="1" thickBot="1">
      <c r="A14" s="231" t="s">
        <v>38</v>
      </c>
      <c r="B14" s="234"/>
      <c r="C14" s="233" t="s">
        <v>16</v>
      </c>
      <c r="D14" s="234"/>
      <c r="E14" s="182">
        <f>SUM(E13)</f>
        <v>5</v>
      </c>
      <c r="F14" s="182">
        <f>SUM(F13)</f>
        <v>5</v>
      </c>
      <c r="G14" s="182">
        <f>SUM(G13)</f>
        <v>2</v>
      </c>
      <c r="H14" s="49">
        <f>G14/$F14</f>
        <v>0.4</v>
      </c>
      <c r="I14" s="182">
        <f>SUM(I13)</f>
        <v>3</v>
      </c>
      <c r="J14" s="49">
        <f>I14/$F14</f>
        <v>0.6</v>
      </c>
      <c r="K14" s="182">
        <f>SUM(K13)</f>
        <v>0</v>
      </c>
      <c r="L14" s="49">
        <f>K14/$F14</f>
        <v>0</v>
      </c>
      <c r="M14" s="182">
        <f>SUM(M13)</f>
        <v>0</v>
      </c>
      <c r="N14" s="49">
        <f>M14/$F14</f>
        <v>0</v>
      </c>
      <c r="O14" s="162">
        <f>SUM(O13)</f>
        <v>0</v>
      </c>
      <c r="P14" s="49">
        <f>O14/$F14</f>
        <v>0</v>
      </c>
      <c r="Q14" s="48">
        <f>SUM(Q13)</f>
        <v>0</v>
      </c>
      <c r="R14" s="49">
        <f>Q14/F14</f>
        <v>0</v>
      </c>
      <c r="S14" s="48">
        <f>SUM(S13)</f>
        <v>0</v>
      </c>
      <c r="T14" s="49">
        <f>S14/F14</f>
        <v>0</v>
      </c>
      <c r="U14" s="48">
        <f>SUM(U13)</f>
        <v>0</v>
      </c>
      <c r="V14" s="49">
        <f>U14/F14</f>
        <v>0</v>
      </c>
      <c r="W14" s="48">
        <f>SUM(W13)</f>
        <v>0</v>
      </c>
      <c r="X14" s="50">
        <f>W14/F14</f>
        <v>0</v>
      </c>
      <c r="Y14" s="8"/>
    </row>
    <row r="15" spans="1:25" s="191" customFormat="1" ht="16.5" customHeight="1" thickBot="1">
      <c r="A15" s="311" t="s">
        <v>39</v>
      </c>
      <c r="B15" s="312"/>
      <c r="C15" s="322" t="s">
        <v>16</v>
      </c>
      <c r="D15" s="312"/>
      <c r="E15" s="188">
        <f>SUM(E10+E13)</f>
        <v>31</v>
      </c>
      <c r="F15" s="188">
        <f>SUM(F10+F13)</f>
        <v>31</v>
      </c>
      <c r="G15" s="188">
        <f>SUM(G10+G13)</f>
        <v>8</v>
      </c>
      <c r="H15" s="189">
        <f>G15/$F15</f>
        <v>0.25806451612903225</v>
      </c>
      <c r="I15" s="188">
        <f>SUM(I10+I13)</f>
        <v>21</v>
      </c>
      <c r="J15" s="189">
        <f>I15/$F15</f>
        <v>0.6774193548387096</v>
      </c>
      <c r="K15" s="188">
        <f>SUM(K10+K13)</f>
        <v>2</v>
      </c>
      <c r="L15" s="189">
        <f>K15/$F15</f>
        <v>0.06451612903225806</v>
      </c>
      <c r="M15" s="188">
        <f>SUM(M10+M13)</f>
        <v>0</v>
      </c>
      <c r="N15" s="189">
        <f>M15/$F15</f>
        <v>0</v>
      </c>
      <c r="O15" s="188">
        <f>SUM(O10+O13)</f>
        <v>0</v>
      </c>
      <c r="P15" s="189">
        <f>O15/$F15</f>
        <v>0</v>
      </c>
      <c r="Q15" s="188">
        <f>SUM(Q10+Q13)</f>
        <v>0</v>
      </c>
      <c r="R15" s="189">
        <f>Q15/F15</f>
        <v>0</v>
      </c>
      <c r="S15" s="188">
        <f>SUM(S10+S13)</f>
        <v>3</v>
      </c>
      <c r="T15" s="189">
        <f>S15/F15</f>
        <v>0.0967741935483871</v>
      </c>
      <c r="U15" s="188">
        <f>SUM(U10+U13)</f>
        <v>0</v>
      </c>
      <c r="V15" s="189">
        <f>U15/F15</f>
        <v>0</v>
      </c>
      <c r="W15" s="188">
        <f>SUM(W10+W13)</f>
        <v>0</v>
      </c>
      <c r="X15" s="190">
        <f>W15/F15</f>
        <v>0</v>
      </c>
      <c r="Y15" s="57"/>
    </row>
    <row r="16" spans="1:25" s="57" customFormat="1" ht="15.75" customHeight="1">
      <c r="A16" s="289">
        <v>43126</v>
      </c>
      <c r="B16" s="323"/>
      <c r="C16" s="194"/>
      <c r="D16" s="194"/>
      <c r="E16" s="194"/>
      <c r="F16" s="194"/>
      <c r="G16" s="195"/>
      <c r="H16" s="196"/>
      <c r="I16" s="194"/>
      <c r="J16" s="196"/>
      <c r="K16" s="197"/>
      <c r="L16" s="196"/>
      <c r="M16" s="197"/>
      <c r="N16" s="196"/>
      <c r="O16" s="198"/>
      <c r="P16" s="199"/>
      <c r="Q16" s="200"/>
      <c r="R16" s="196"/>
      <c r="S16" s="200"/>
      <c r="T16" s="196"/>
      <c r="U16" s="201"/>
      <c r="V16" s="196"/>
      <c r="W16" s="200"/>
      <c r="X16" s="196"/>
      <c r="Y16" s="202"/>
    </row>
    <row r="17" spans="1:25" s="57" customFormat="1" ht="15.75" customHeight="1">
      <c r="A17" s="192"/>
      <c r="B17" s="193"/>
      <c r="C17" s="194"/>
      <c r="D17" s="194"/>
      <c r="E17" s="194"/>
      <c r="F17" s="194"/>
      <c r="G17" s="195"/>
      <c r="H17" s="196"/>
      <c r="I17" s="194"/>
      <c r="J17" s="196"/>
      <c r="K17" s="197"/>
      <c r="L17" s="196"/>
      <c r="M17" s="197"/>
      <c r="N17" s="196"/>
      <c r="O17" s="198"/>
      <c r="P17" s="199"/>
      <c r="Q17" s="200"/>
      <c r="R17" s="196"/>
      <c r="S17" s="200"/>
      <c r="T17" s="196"/>
      <c r="U17" s="201"/>
      <c r="V17" s="196"/>
      <c r="W17" s="200"/>
      <c r="X17" s="196"/>
      <c r="Y17" s="202"/>
    </row>
    <row r="18" spans="1:25" s="57" customFormat="1" ht="15.75" customHeight="1">
      <c r="A18" s="192"/>
      <c r="B18" s="193"/>
      <c r="C18" s="194"/>
      <c r="D18" s="194"/>
      <c r="E18" s="194"/>
      <c r="F18" s="194"/>
      <c r="G18" s="195"/>
      <c r="H18" s="196"/>
      <c r="I18" s="194"/>
      <c r="J18" s="196"/>
      <c r="K18" s="197"/>
      <c r="L18" s="196"/>
      <c r="M18" s="197"/>
      <c r="N18" s="196"/>
      <c r="O18" s="198"/>
      <c r="P18" s="199"/>
      <c r="Q18" s="200"/>
      <c r="R18" s="196"/>
      <c r="S18" s="200"/>
      <c r="T18" s="196"/>
      <c r="U18" s="201"/>
      <c r="V18" s="196"/>
      <c r="W18" s="200"/>
      <c r="X18" s="196"/>
      <c r="Y18" s="202"/>
    </row>
    <row r="19" spans="1:25" s="57" customFormat="1" ht="15.75" customHeight="1">
      <c r="A19" s="192"/>
      <c r="B19" s="193"/>
      <c r="C19" s="194"/>
      <c r="D19" s="194"/>
      <c r="E19" s="194"/>
      <c r="F19" s="194"/>
      <c r="G19" s="195"/>
      <c r="H19" s="196"/>
      <c r="I19" s="194"/>
      <c r="J19" s="196"/>
      <c r="K19" s="197"/>
      <c r="L19" s="196"/>
      <c r="M19" s="197"/>
      <c r="N19" s="196"/>
      <c r="O19" s="198"/>
      <c r="P19" s="199"/>
      <c r="Q19" s="200"/>
      <c r="R19" s="196"/>
      <c r="S19" s="200"/>
      <c r="T19" s="196"/>
      <c r="U19" s="201"/>
      <c r="V19" s="196"/>
      <c r="W19" s="200"/>
      <c r="X19" s="196"/>
      <c r="Y19" s="202"/>
    </row>
    <row r="20" spans="1:25" s="57" customFormat="1" ht="15.75" customHeight="1">
      <c r="A20" s="192"/>
      <c r="B20" s="193"/>
      <c r="C20" s="194"/>
      <c r="D20" s="194"/>
      <c r="E20" s="194"/>
      <c r="F20" s="194"/>
      <c r="G20" s="195"/>
      <c r="H20" s="196"/>
      <c r="I20" s="194"/>
      <c r="J20" s="196"/>
      <c r="K20" s="197"/>
      <c r="L20" s="196"/>
      <c r="M20" s="197"/>
      <c r="N20" s="196"/>
      <c r="O20" s="198"/>
      <c r="P20" s="199"/>
      <c r="Q20" s="200"/>
      <c r="R20" s="196"/>
      <c r="S20" s="200"/>
      <c r="T20" s="196"/>
      <c r="U20" s="201"/>
      <c r="V20" s="196"/>
      <c r="W20" s="200"/>
      <c r="X20" s="196"/>
      <c r="Y20" s="202"/>
    </row>
    <row r="21" spans="1:25" ht="16.5" customHeight="1">
      <c r="A21" s="324" t="s">
        <v>59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8"/>
    </row>
    <row r="22" spans="1:25" ht="16.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8"/>
    </row>
    <row r="23" spans="1:25" ht="16.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8"/>
    </row>
    <row r="24" spans="1:25" ht="16.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8"/>
    </row>
    <row r="25" spans="1:25" ht="16.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8"/>
    </row>
    <row r="26" spans="1:25" ht="16.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8"/>
    </row>
    <row r="27" spans="1:25" ht="16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8"/>
    </row>
    <row r="28" spans="1:25" ht="16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8"/>
    </row>
    <row r="29" spans="1:25" ht="16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8"/>
    </row>
    <row r="30" spans="1:25" ht="16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8"/>
    </row>
    <row r="31" spans="1:25" ht="16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8"/>
    </row>
    <row r="32" spans="1:25" ht="16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8"/>
    </row>
    <row r="33" spans="1:25" ht="16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8"/>
    </row>
    <row r="34" spans="1:25" ht="16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8"/>
    </row>
    <row r="35" spans="1:25" ht="16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8"/>
    </row>
    <row r="36" spans="1:25" ht="16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8"/>
    </row>
    <row r="37" spans="1:25" ht="16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8"/>
    </row>
    <row r="38" spans="1:3" ht="12.75">
      <c r="A38" s="315" t="s">
        <v>61</v>
      </c>
      <c r="B38" s="315"/>
      <c r="C38" s="315"/>
    </row>
    <row r="39" spans="1:2" ht="12.75">
      <c r="A39" s="315" t="s">
        <v>67</v>
      </c>
      <c r="B39" s="315"/>
    </row>
    <row r="42" spans="1:24" ht="23.25">
      <c r="A42" s="53"/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41"/>
      <c r="R42" s="8"/>
      <c r="S42" s="41"/>
      <c r="T42" s="8"/>
      <c r="U42" s="41"/>
      <c r="V42" s="8"/>
      <c r="W42" s="41"/>
      <c r="X42" s="8"/>
    </row>
    <row r="43" spans="1:25" ht="26.25">
      <c r="A43" s="53"/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41"/>
      <c r="R43" s="8"/>
      <c r="S43" s="41"/>
      <c r="T43" s="8"/>
      <c r="U43" s="41"/>
      <c r="V43" s="8"/>
      <c r="W43" s="41"/>
      <c r="X43" s="8"/>
      <c r="Y43" s="8"/>
    </row>
    <row r="44" spans="1:25" ht="26.25">
      <c r="A44" s="53"/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41"/>
      <c r="R44" s="8"/>
      <c r="S44" s="41"/>
      <c r="T44" s="8"/>
      <c r="U44" s="41"/>
      <c r="V44" s="8"/>
      <c r="W44" s="41"/>
      <c r="X44" s="8"/>
      <c r="Y44" s="8"/>
    </row>
    <row r="45" spans="1:25" ht="26.25">
      <c r="A45" s="53"/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41"/>
      <c r="R45" s="8"/>
      <c r="S45" s="41"/>
      <c r="T45" s="8"/>
      <c r="U45" s="41"/>
      <c r="V45" s="8"/>
      <c r="W45" s="41"/>
      <c r="X45" s="8"/>
      <c r="Y45" s="8"/>
    </row>
    <row r="46" spans="1:25" ht="12.75" customHeight="1">
      <c r="A46" s="316"/>
      <c r="B46" s="320"/>
      <c r="C46" s="320"/>
      <c r="D46" s="56"/>
      <c r="E46" s="320"/>
      <c r="F46" s="320"/>
      <c r="G46" s="310"/>
      <c r="H46" s="310"/>
      <c r="I46" s="310"/>
      <c r="J46" s="310"/>
      <c r="K46" s="310"/>
      <c r="L46" s="310"/>
      <c r="M46" s="51"/>
      <c r="N46" s="51"/>
      <c r="O46" s="56"/>
      <c r="P46" s="56"/>
      <c r="Q46" s="320"/>
      <c r="R46" s="320"/>
      <c r="S46" s="41"/>
      <c r="T46" s="8"/>
      <c r="U46" s="41"/>
      <c r="V46" s="8"/>
      <c r="W46" s="41"/>
      <c r="X46" s="8"/>
      <c r="Y46" s="8"/>
    </row>
    <row r="47" spans="1:25" ht="12.75" customHeight="1">
      <c r="A47" s="316"/>
      <c r="B47" s="320"/>
      <c r="C47" s="320"/>
      <c r="D47" s="56"/>
      <c r="E47" s="320"/>
      <c r="F47" s="320"/>
      <c r="G47" s="319"/>
      <c r="H47" s="319"/>
      <c r="I47" s="319"/>
      <c r="J47" s="319"/>
      <c r="K47" s="319"/>
      <c r="L47" s="319"/>
      <c r="M47" s="319"/>
      <c r="N47" s="319"/>
      <c r="O47" s="56"/>
      <c r="P47" s="56"/>
      <c r="Q47" s="320"/>
      <c r="R47" s="320"/>
      <c r="S47" s="41"/>
      <c r="T47" s="8"/>
      <c r="U47" s="41"/>
      <c r="V47" s="8"/>
      <c r="W47" s="41"/>
      <c r="X47" s="8"/>
      <c r="Y47" s="8"/>
    </row>
    <row r="48" spans="1:25" ht="34.5" customHeight="1">
      <c r="A48" s="316"/>
      <c r="B48" s="320"/>
      <c r="C48" s="320"/>
      <c r="D48" s="56"/>
      <c r="E48" s="320"/>
      <c r="F48" s="320"/>
      <c r="G48" s="319"/>
      <c r="H48" s="319"/>
      <c r="I48" s="319"/>
      <c r="J48" s="319"/>
      <c r="K48" s="319"/>
      <c r="L48" s="319"/>
      <c r="M48" s="319"/>
      <c r="N48" s="319"/>
      <c r="O48" s="56"/>
      <c r="P48" s="56"/>
      <c r="Q48" s="320"/>
      <c r="R48" s="320"/>
      <c r="S48" s="41"/>
      <c r="T48" s="8"/>
      <c r="U48" s="41"/>
      <c r="V48" s="8"/>
      <c r="W48" s="41"/>
      <c r="X48" s="8"/>
      <c r="Y48" s="8"/>
    </row>
    <row r="49" spans="1:25" ht="12.75">
      <c r="A49" s="316"/>
      <c r="B49" s="320"/>
      <c r="C49" s="320"/>
      <c r="D49" s="56"/>
      <c r="E49" s="320"/>
      <c r="F49" s="320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42"/>
      <c r="R49" s="51"/>
      <c r="S49" s="41"/>
      <c r="T49" s="8"/>
      <c r="U49" s="41"/>
      <c r="V49" s="8"/>
      <c r="W49" s="41"/>
      <c r="X49" s="8"/>
      <c r="Y49" s="8"/>
    </row>
    <row r="50" spans="1:25" ht="12.75">
      <c r="A50" s="53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43"/>
      <c r="R50" s="14"/>
      <c r="S50" s="41"/>
      <c r="T50" s="8"/>
      <c r="U50" s="41"/>
      <c r="V50" s="8"/>
      <c r="W50" s="41"/>
      <c r="X50" s="8"/>
      <c r="Y50" s="8"/>
    </row>
    <row r="51" spans="1:25" ht="12.75">
      <c r="A51" s="53"/>
      <c r="B51" s="308"/>
      <c r="C51" s="308"/>
      <c r="D51" s="5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41"/>
      <c r="R51" s="8"/>
      <c r="S51" s="41"/>
      <c r="T51" s="8"/>
      <c r="U51" s="41"/>
      <c r="V51" s="8"/>
      <c r="W51" s="41"/>
      <c r="X51" s="8"/>
      <c r="Y51" s="8"/>
    </row>
    <row r="52" spans="1:25" ht="12.75">
      <c r="A52" s="53"/>
      <c r="B52" s="52"/>
      <c r="C52" s="51"/>
      <c r="D52" s="51"/>
      <c r="E52" s="51"/>
      <c r="F52" s="51"/>
      <c r="G52" s="51"/>
      <c r="H52" s="11"/>
      <c r="I52" s="51"/>
      <c r="J52" s="11"/>
      <c r="K52" s="9"/>
      <c r="L52" s="11"/>
      <c r="M52" s="9"/>
      <c r="N52" s="11"/>
      <c r="O52" s="11"/>
      <c r="P52" s="11"/>
      <c r="Q52" s="44"/>
      <c r="R52" s="15"/>
      <c r="S52" s="41"/>
      <c r="T52" s="8"/>
      <c r="U52" s="41"/>
      <c r="V52" s="8"/>
      <c r="W52" s="41"/>
      <c r="X52" s="8"/>
      <c r="Y52" s="8"/>
    </row>
    <row r="53" spans="1:25" ht="12.75">
      <c r="A53" s="53"/>
      <c r="B53" s="52"/>
      <c r="C53" s="51"/>
      <c r="D53" s="51"/>
      <c r="E53" s="51"/>
      <c r="F53" s="51"/>
      <c r="G53" s="51"/>
      <c r="H53" s="11"/>
      <c r="I53" s="51"/>
      <c r="J53" s="11"/>
      <c r="K53" s="51"/>
      <c r="L53" s="11"/>
      <c r="M53" s="51"/>
      <c r="N53" s="11"/>
      <c r="O53" s="11"/>
      <c r="P53" s="11"/>
      <c r="Q53" s="44"/>
      <c r="R53" s="15"/>
      <c r="S53" s="41"/>
      <c r="T53" s="8"/>
      <c r="U53" s="41"/>
      <c r="V53" s="8"/>
      <c r="W53" s="41"/>
      <c r="X53" s="8"/>
      <c r="Y53" s="8"/>
    </row>
    <row r="54" spans="1:25" ht="12.75">
      <c r="A54" s="53"/>
      <c r="B54" s="52"/>
      <c r="C54" s="51"/>
      <c r="D54" s="51"/>
      <c r="E54" s="51"/>
      <c r="F54" s="51"/>
      <c r="G54" s="51"/>
      <c r="H54" s="11"/>
      <c r="I54" s="51"/>
      <c r="J54" s="11"/>
      <c r="K54" s="51"/>
      <c r="L54" s="11"/>
      <c r="M54" s="51"/>
      <c r="N54" s="11"/>
      <c r="O54" s="11"/>
      <c r="P54" s="11"/>
      <c r="Q54" s="44"/>
      <c r="R54" s="15"/>
      <c r="S54" s="41"/>
      <c r="T54" s="8"/>
      <c r="U54" s="41"/>
      <c r="V54" s="8"/>
      <c r="W54" s="41"/>
      <c r="X54" s="8"/>
      <c r="Y54" s="8"/>
    </row>
    <row r="55" spans="1:25" ht="12.75">
      <c r="A55" s="53"/>
      <c r="B55" s="308"/>
      <c r="C55" s="308"/>
      <c r="D55" s="52"/>
      <c r="E55" s="8"/>
      <c r="F55" s="8"/>
      <c r="G55" s="8"/>
      <c r="H55" s="11"/>
      <c r="I55" s="8"/>
      <c r="J55" s="11"/>
      <c r="K55" s="8"/>
      <c r="L55" s="8"/>
      <c r="M55" s="8"/>
      <c r="N55" s="8"/>
      <c r="O55" s="8"/>
      <c r="P55" s="8"/>
      <c r="Q55" s="44"/>
      <c r="R55" s="15"/>
      <c r="S55" s="41"/>
      <c r="T55" s="8"/>
      <c r="U55" s="41"/>
      <c r="V55" s="8"/>
      <c r="W55" s="41"/>
      <c r="X55" s="8"/>
      <c r="Y55" s="8"/>
    </row>
    <row r="56" spans="1:25" ht="12.75">
      <c r="A56" s="53"/>
      <c r="B56" s="52"/>
      <c r="C56" s="51"/>
      <c r="D56" s="51"/>
      <c r="E56" s="51"/>
      <c r="F56" s="51"/>
      <c r="G56" s="51"/>
      <c r="H56" s="11"/>
      <c r="I56" s="51"/>
      <c r="J56" s="11"/>
      <c r="K56" s="51"/>
      <c r="L56" s="11"/>
      <c r="M56" s="51"/>
      <c r="N56" s="11"/>
      <c r="O56" s="11"/>
      <c r="P56" s="11"/>
      <c r="Q56" s="44"/>
      <c r="R56" s="15"/>
      <c r="S56" s="41"/>
      <c r="T56" s="8"/>
      <c r="U56" s="41"/>
      <c r="V56" s="8"/>
      <c r="W56" s="41"/>
      <c r="X56" s="8"/>
      <c r="Y56" s="8"/>
    </row>
    <row r="57" spans="1:25" ht="12.75">
      <c r="A57" s="53"/>
      <c r="B57" s="52"/>
      <c r="C57" s="51"/>
      <c r="D57" s="51"/>
      <c r="E57" s="51"/>
      <c r="F57" s="51"/>
      <c r="G57" s="51"/>
      <c r="H57" s="11"/>
      <c r="I57" s="51"/>
      <c r="J57" s="11"/>
      <c r="K57" s="51"/>
      <c r="L57" s="11"/>
      <c r="M57" s="51"/>
      <c r="N57" s="11"/>
      <c r="O57" s="11"/>
      <c r="P57" s="11"/>
      <c r="Q57" s="44"/>
      <c r="R57" s="16"/>
      <c r="S57" s="41"/>
      <c r="T57" s="8"/>
      <c r="U57" s="41"/>
      <c r="V57" s="8"/>
      <c r="W57" s="41"/>
      <c r="X57" s="8"/>
      <c r="Y57" s="8"/>
    </row>
    <row r="58" spans="1:25" ht="12.75">
      <c r="A58" s="53"/>
      <c r="B58" s="52"/>
      <c r="C58" s="51"/>
      <c r="D58" s="51"/>
      <c r="E58" s="51"/>
      <c r="F58" s="51"/>
      <c r="G58" s="51"/>
      <c r="H58" s="11"/>
      <c r="I58" s="51"/>
      <c r="J58" s="11"/>
      <c r="K58" s="51"/>
      <c r="L58" s="11"/>
      <c r="M58" s="51"/>
      <c r="N58" s="11"/>
      <c r="O58" s="11"/>
      <c r="P58" s="11"/>
      <c r="Q58" s="44"/>
      <c r="R58" s="15"/>
      <c r="S58" s="41"/>
      <c r="T58" s="8"/>
      <c r="U58" s="41"/>
      <c r="V58" s="8"/>
      <c r="W58" s="41"/>
      <c r="X58" s="8"/>
      <c r="Y58" s="8"/>
    </row>
    <row r="59" spans="1:25" ht="12.75">
      <c r="A59" s="53"/>
      <c r="B59" s="52"/>
      <c r="C59" s="51"/>
      <c r="D59" s="51"/>
      <c r="E59" s="8"/>
      <c r="F59" s="8"/>
      <c r="G59" s="8"/>
      <c r="H59" s="11"/>
      <c r="I59" s="8"/>
      <c r="J59" s="11"/>
      <c r="K59" s="8"/>
      <c r="L59" s="17"/>
      <c r="M59" s="8"/>
      <c r="N59" s="17"/>
      <c r="O59" s="18"/>
      <c r="P59" s="18"/>
      <c r="Q59" s="44"/>
      <c r="R59" s="15"/>
      <c r="S59" s="41"/>
      <c r="T59" s="8"/>
      <c r="U59" s="41"/>
      <c r="V59" s="8"/>
      <c r="W59" s="41"/>
      <c r="X59" s="8"/>
      <c r="Y59" s="8"/>
    </row>
    <row r="60" spans="1:25" ht="12.75">
      <c r="A60" s="54"/>
      <c r="B60" s="19"/>
      <c r="C60" s="20"/>
      <c r="D60" s="20"/>
      <c r="E60" s="21"/>
      <c r="F60" s="21"/>
      <c r="G60" s="21"/>
      <c r="H60" s="22"/>
      <c r="I60" s="21"/>
      <c r="J60" s="22"/>
      <c r="K60" s="21"/>
      <c r="L60" s="22"/>
      <c r="M60" s="21"/>
      <c r="N60" s="22"/>
      <c r="O60" s="22"/>
      <c r="P60" s="22"/>
      <c r="Q60" s="45"/>
      <c r="R60" s="22"/>
      <c r="S60" s="41"/>
      <c r="T60" s="8"/>
      <c r="U60" s="41"/>
      <c r="V60" s="8"/>
      <c r="W60" s="41"/>
      <c r="X60" s="8"/>
      <c r="Y60" s="8"/>
    </row>
    <row r="61" spans="1:25" ht="12.75">
      <c r="A61" s="53"/>
      <c r="B61" s="8"/>
      <c r="C61" s="51"/>
      <c r="D61" s="51"/>
      <c r="E61" s="8"/>
      <c r="F61" s="8"/>
      <c r="G61" s="8"/>
      <c r="H61" s="11"/>
      <c r="I61" s="8"/>
      <c r="J61" s="11"/>
      <c r="K61" s="8"/>
      <c r="L61" s="17"/>
      <c r="M61" s="8"/>
      <c r="N61" s="17"/>
      <c r="O61" s="18"/>
      <c r="P61" s="18"/>
      <c r="Q61" s="44"/>
      <c r="R61" s="15"/>
      <c r="S61" s="41"/>
      <c r="T61" s="8"/>
      <c r="U61" s="41"/>
      <c r="V61" s="8"/>
      <c r="W61" s="41"/>
      <c r="X61" s="8"/>
      <c r="Y61" s="8"/>
    </row>
    <row r="62" spans="1:25" ht="12.75">
      <c r="A62" s="53"/>
      <c r="B62" s="52"/>
      <c r="C62" s="51"/>
      <c r="D62" s="51"/>
      <c r="E62" s="51"/>
      <c r="F62" s="51"/>
      <c r="G62" s="51"/>
      <c r="H62" s="11"/>
      <c r="I62" s="51"/>
      <c r="J62" s="11"/>
      <c r="K62" s="9"/>
      <c r="L62" s="11"/>
      <c r="M62" s="9"/>
      <c r="N62" s="11"/>
      <c r="O62" s="11"/>
      <c r="P62" s="11"/>
      <c r="Q62" s="44"/>
      <c r="R62" s="15"/>
      <c r="S62" s="41"/>
      <c r="T62" s="8"/>
      <c r="U62" s="41"/>
      <c r="V62" s="8"/>
      <c r="W62" s="41"/>
      <c r="X62" s="8"/>
      <c r="Y62" s="8"/>
    </row>
    <row r="63" spans="1:25" ht="12.75">
      <c r="A63" s="53"/>
      <c r="B63" s="52"/>
      <c r="C63" s="51"/>
      <c r="D63" s="51"/>
      <c r="E63" s="51"/>
      <c r="F63" s="51"/>
      <c r="G63" s="51"/>
      <c r="H63" s="11"/>
      <c r="I63" s="51"/>
      <c r="J63" s="11"/>
      <c r="K63" s="51"/>
      <c r="L63" s="11"/>
      <c r="M63" s="51"/>
      <c r="N63" s="11"/>
      <c r="O63" s="11"/>
      <c r="P63" s="11"/>
      <c r="Q63" s="44"/>
      <c r="R63" s="15"/>
      <c r="S63" s="41"/>
      <c r="T63" s="8"/>
      <c r="U63" s="41"/>
      <c r="V63" s="8"/>
      <c r="W63" s="41"/>
      <c r="X63" s="8"/>
      <c r="Y63" s="8"/>
    </row>
    <row r="64" spans="1:25" ht="12.75">
      <c r="A64" s="53"/>
      <c r="B64" s="52"/>
      <c r="C64" s="51"/>
      <c r="D64" s="51"/>
      <c r="E64" s="51"/>
      <c r="F64" s="51"/>
      <c r="G64" s="51"/>
      <c r="H64" s="11"/>
      <c r="I64" s="51"/>
      <c r="J64" s="11"/>
      <c r="K64" s="51"/>
      <c r="L64" s="11"/>
      <c r="M64" s="51"/>
      <c r="N64" s="11"/>
      <c r="O64" s="11"/>
      <c r="P64" s="11"/>
      <c r="Q64" s="44"/>
      <c r="R64" s="15"/>
      <c r="S64" s="41"/>
      <c r="T64" s="8"/>
      <c r="U64" s="41"/>
      <c r="V64" s="8"/>
      <c r="W64" s="41"/>
      <c r="X64" s="8"/>
      <c r="Y64" s="8"/>
    </row>
    <row r="65" spans="1:25" ht="12.75">
      <c r="A65" s="53"/>
      <c r="B65" s="8"/>
      <c r="C65" s="51"/>
      <c r="D65" s="51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41"/>
      <c r="R65" s="8"/>
      <c r="S65" s="41"/>
      <c r="T65" s="8"/>
      <c r="U65" s="41"/>
      <c r="V65" s="8"/>
      <c r="W65" s="41"/>
      <c r="X65" s="8"/>
      <c r="Y65" s="8"/>
    </row>
    <row r="66" spans="1:25" ht="12.75">
      <c r="A66" s="53"/>
      <c r="B66" s="8"/>
      <c r="C66" s="51"/>
      <c r="D66" s="51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41"/>
      <c r="R66" s="8"/>
      <c r="S66" s="41"/>
      <c r="T66" s="8"/>
      <c r="U66" s="41"/>
      <c r="V66" s="8"/>
      <c r="W66" s="41"/>
      <c r="X66" s="8"/>
      <c r="Y66" s="8"/>
    </row>
    <row r="67" spans="1:25" ht="12.75">
      <c r="A67" s="53"/>
      <c r="B67" s="8"/>
      <c r="C67" s="51"/>
      <c r="D67" s="51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41"/>
      <c r="R67" s="8"/>
      <c r="S67" s="41"/>
      <c r="T67" s="8"/>
      <c r="U67" s="41"/>
      <c r="V67" s="8"/>
      <c r="W67" s="41"/>
      <c r="X67" s="8"/>
      <c r="Y67" s="8"/>
    </row>
    <row r="68" spans="1:25" ht="12.75">
      <c r="A68" s="53"/>
      <c r="B68" s="8"/>
      <c r="C68" s="51"/>
      <c r="D68" s="51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41"/>
      <c r="R68" s="8"/>
      <c r="S68" s="41"/>
      <c r="T68" s="8"/>
      <c r="U68" s="41"/>
      <c r="V68" s="8"/>
      <c r="W68" s="41"/>
      <c r="X68" s="8"/>
      <c r="Y68" s="8"/>
    </row>
    <row r="69" spans="1:25" ht="12.75">
      <c r="A69" s="53"/>
      <c r="B69" s="8"/>
      <c r="C69" s="51"/>
      <c r="D69" s="51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41"/>
      <c r="R69" s="8"/>
      <c r="S69" s="41"/>
      <c r="T69" s="8"/>
      <c r="U69" s="41"/>
      <c r="V69" s="8"/>
      <c r="W69" s="41"/>
      <c r="X69" s="8"/>
      <c r="Y69" s="8"/>
    </row>
    <row r="70" spans="1:25" ht="23.25">
      <c r="A70" s="53"/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41"/>
      <c r="R70" s="8"/>
      <c r="S70" s="41"/>
      <c r="T70" s="8"/>
      <c r="U70" s="41"/>
      <c r="V70" s="8"/>
      <c r="W70" s="41"/>
      <c r="X70" s="8"/>
      <c r="Y70" s="8"/>
    </row>
    <row r="71" spans="1:25" ht="26.25">
      <c r="A71" s="53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41"/>
      <c r="R71" s="8"/>
      <c r="S71" s="41"/>
      <c r="T71" s="8"/>
      <c r="U71" s="41"/>
      <c r="V71" s="8"/>
      <c r="W71" s="41"/>
      <c r="X71" s="8"/>
      <c r="Y71" s="8"/>
    </row>
    <row r="72" spans="1:25" ht="26.25">
      <c r="A72" s="53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41"/>
      <c r="R72" s="8"/>
      <c r="S72" s="41"/>
      <c r="T72" s="8"/>
      <c r="U72" s="41"/>
      <c r="V72" s="8"/>
      <c r="W72" s="41"/>
      <c r="X72" s="8"/>
      <c r="Y72" s="8"/>
    </row>
    <row r="73" spans="1:25" ht="12.75">
      <c r="A73" s="316"/>
      <c r="B73" s="320"/>
      <c r="C73" s="320"/>
      <c r="D73" s="56"/>
      <c r="E73" s="320"/>
      <c r="F73" s="320"/>
      <c r="G73" s="310"/>
      <c r="H73" s="310"/>
      <c r="I73" s="310"/>
      <c r="J73" s="310"/>
      <c r="K73" s="310"/>
      <c r="L73" s="310"/>
      <c r="M73" s="51"/>
      <c r="N73" s="51"/>
      <c r="O73" s="320"/>
      <c r="P73" s="320"/>
      <c r="Q73" s="320"/>
      <c r="R73" s="320"/>
      <c r="S73" s="320"/>
      <c r="T73" s="320"/>
      <c r="U73" s="46"/>
      <c r="V73" s="56"/>
      <c r="W73" s="320"/>
      <c r="X73" s="320"/>
      <c r="Y73" s="8"/>
    </row>
    <row r="74" spans="1:25" ht="12.75">
      <c r="A74" s="316"/>
      <c r="B74" s="320"/>
      <c r="C74" s="320"/>
      <c r="D74" s="56"/>
      <c r="E74" s="320"/>
      <c r="F74" s="320"/>
      <c r="G74" s="319"/>
      <c r="H74" s="319"/>
      <c r="I74" s="319"/>
      <c r="J74" s="319"/>
      <c r="K74" s="319"/>
      <c r="L74" s="319"/>
      <c r="M74" s="319"/>
      <c r="N74" s="319"/>
      <c r="O74" s="320"/>
      <c r="P74" s="320"/>
      <c r="Q74" s="320"/>
      <c r="R74" s="320"/>
      <c r="S74" s="320"/>
      <c r="T74" s="320"/>
      <c r="U74" s="46"/>
      <c r="V74" s="56"/>
      <c r="W74" s="320"/>
      <c r="X74" s="320"/>
      <c r="Y74" s="8"/>
    </row>
    <row r="75" spans="1:25" ht="12.75">
      <c r="A75" s="316"/>
      <c r="B75" s="320"/>
      <c r="C75" s="320"/>
      <c r="D75" s="56"/>
      <c r="E75" s="320"/>
      <c r="F75" s="320"/>
      <c r="G75" s="319"/>
      <c r="H75" s="319"/>
      <c r="I75" s="319"/>
      <c r="J75" s="319"/>
      <c r="K75" s="319"/>
      <c r="L75" s="319"/>
      <c r="M75" s="319"/>
      <c r="N75" s="319"/>
      <c r="O75" s="320"/>
      <c r="P75" s="320"/>
      <c r="Q75" s="320"/>
      <c r="R75" s="320"/>
      <c r="S75" s="320"/>
      <c r="T75" s="320"/>
      <c r="U75" s="46"/>
      <c r="V75" s="56"/>
      <c r="W75" s="320"/>
      <c r="X75" s="320"/>
      <c r="Y75" s="8"/>
    </row>
    <row r="76" spans="1:25" ht="12.75">
      <c r="A76" s="316"/>
      <c r="B76" s="320"/>
      <c r="C76" s="320"/>
      <c r="D76" s="56"/>
      <c r="E76" s="320"/>
      <c r="F76" s="320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42"/>
      <c r="R76" s="51"/>
      <c r="S76" s="42"/>
      <c r="T76" s="51"/>
      <c r="U76" s="42"/>
      <c r="V76" s="51"/>
      <c r="W76" s="42"/>
      <c r="X76" s="51"/>
      <c r="Y76" s="8"/>
    </row>
    <row r="77" spans="1:25" ht="12.75">
      <c r="A77" s="53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42"/>
      <c r="R77" s="51"/>
      <c r="S77" s="42"/>
      <c r="T77" s="51"/>
      <c r="U77" s="42"/>
      <c r="V77" s="51"/>
      <c r="W77" s="42"/>
      <c r="X77" s="51"/>
      <c r="Y77" s="8"/>
    </row>
    <row r="78" spans="1:25" ht="12.75">
      <c r="A78" s="53"/>
      <c r="B78" s="308"/>
      <c r="C78" s="308"/>
      <c r="D78" s="52"/>
      <c r="E78" s="51"/>
      <c r="F78" s="51"/>
      <c r="G78" s="51"/>
      <c r="H78" s="11"/>
      <c r="I78" s="51"/>
      <c r="J78" s="11"/>
      <c r="K78" s="51"/>
      <c r="L78" s="11"/>
      <c r="M78" s="51"/>
      <c r="N78" s="11"/>
      <c r="O78" s="23"/>
      <c r="P78" s="9"/>
      <c r="Q78" s="42"/>
      <c r="R78" s="11"/>
      <c r="S78" s="42"/>
      <c r="T78" s="11"/>
      <c r="U78" s="42"/>
      <c r="V78" s="11"/>
      <c r="W78" s="42"/>
      <c r="X78" s="11"/>
      <c r="Y78" s="8"/>
    </row>
    <row r="79" spans="1:25" ht="12.75">
      <c r="A79" s="53"/>
      <c r="B79" s="8"/>
      <c r="C79" s="14"/>
      <c r="D79" s="14"/>
      <c r="E79" s="51"/>
      <c r="F79" s="51"/>
      <c r="G79" s="51"/>
      <c r="H79" s="10"/>
      <c r="I79" s="51"/>
      <c r="J79" s="11"/>
      <c r="K79" s="51"/>
      <c r="L79" s="11"/>
      <c r="M79" s="51"/>
      <c r="N79" s="11"/>
      <c r="O79" s="9"/>
      <c r="P79" s="9"/>
      <c r="Q79" s="42"/>
      <c r="R79" s="11"/>
      <c r="S79" s="42"/>
      <c r="T79" s="11"/>
      <c r="U79" s="42"/>
      <c r="V79" s="11"/>
      <c r="W79" s="42"/>
      <c r="X79" s="11"/>
      <c r="Y79" s="8"/>
    </row>
    <row r="80" spans="1:25" ht="12.75">
      <c r="A80" s="53"/>
      <c r="B80" s="8"/>
      <c r="C80" s="14"/>
      <c r="D80" s="14"/>
      <c r="E80" s="51"/>
      <c r="F80" s="51"/>
      <c r="G80" s="51"/>
      <c r="H80" s="11"/>
      <c r="I80" s="51"/>
      <c r="J80" s="11"/>
      <c r="K80" s="51"/>
      <c r="L80" s="11"/>
      <c r="M80" s="51"/>
      <c r="N80" s="11"/>
      <c r="O80" s="9"/>
      <c r="P80" s="9"/>
      <c r="Q80" s="42"/>
      <c r="R80" s="11"/>
      <c r="S80" s="42"/>
      <c r="T80" s="11"/>
      <c r="U80" s="42"/>
      <c r="V80" s="11"/>
      <c r="W80" s="42"/>
      <c r="X80" s="11"/>
      <c r="Y80" s="8"/>
    </row>
    <row r="81" spans="1:25" ht="12.75">
      <c r="A81" s="53"/>
      <c r="B81" s="308"/>
      <c r="C81" s="308"/>
      <c r="D81" s="52"/>
      <c r="E81" s="51"/>
      <c r="F81" s="51"/>
      <c r="G81" s="51"/>
      <c r="H81" s="11"/>
      <c r="I81" s="51"/>
      <c r="J81" s="11"/>
      <c r="K81" s="51"/>
      <c r="L81" s="11"/>
      <c r="M81" s="51"/>
      <c r="N81" s="11"/>
      <c r="O81" s="51"/>
      <c r="P81" s="9"/>
      <c r="Q81" s="42"/>
      <c r="R81" s="11"/>
      <c r="S81" s="42"/>
      <c r="T81" s="11"/>
      <c r="U81" s="42"/>
      <c r="V81" s="11"/>
      <c r="W81" s="42"/>
      <c r="X81" s="11"/>
      <c r="Y81" s="8"/>
    </row>
    <row r="82" spans="1:25" ht="12.75">
      <c r="A82" s="53"/>
      <c r="B82" s="8"/>
      <c r="C82" s="14"/>
      <c r="D82" s="14"/>
      <c r="E82" s="51"/>
      <c r="F82" s="51"/>
      <c r="G82" s="51"/>
      <c r="H82" s="10"/>
      <c r="I82" s="51"/>
      <c r="J82" s="11"/>
      <c r="K82" s="51"/>
      <c r="L82" s="11"/>
      <c r="M82" s="51"/>
      <c r="N82" s="11"/>
      <c r="O82" s="9"/>
      <c r="P82" s="9"/>
      <c r="Q82" s="42"/>
      <c r="R82" s="11"/>
      <c r="S82" s="42"/>
      <c r="T82" s="10"/>
      <c r="U82" s="42"/>
      <c r="V82" s="10"/>
      <c r="W82" s="42"/>
      <c r="X82" s="10"/>
      <c r="Y82" s="8"/>
    </row>
    <row r="83" spans="1:25" ht="12.75">
      <c r="A83" s="53"/>
      <c r="B83" s="8"/>
      <c r="C83" s="14"/>
      <c r="D83" s="14"/>
      <c r="E83" s="51"/>
      <c r="F83" s="51"/>
      <c r="G83" s="51"/>
      <c r="H83" s="11"/>
      <c r="I83" s="51"/>
      <c r="J83" s="11"/>
      <c r="K83" s="51"/>
      <c r="L83" s="11"/>
      <c r="M83" s="51"/>
      <c r="N83" s="11"/>
      <c r="O83" s="9"/>
      <c r="P83" s="9"/>
      <c r="Q83" s="42"/>
      <c r="R83" s="11"/>
      <c r="S83" s="42"/>
      <c r="T83" s="11"/>
      <c r="U83" s="42"/>
      <c r="V83" s="11"/>
      <c r="W83" s="42"/>
      <c r="X83" s="11"/>
      <c r="Y83" s="8"/>
    </row>
    <row r="84" spans="1:25" ht="12.75">
      <c r="A84" s="53"/>
      <c r="B84" s="8"/>
      <c r="C84" s="14"/>
      <c r="D84" s="14"/>
      <c r="E84" s="51"/>
      <c r="F84" s="51"/>
      <c r="G84" s="51"/>
      <c r="H84" s="11"/>
      <c r="I84" s="51"/>
      <c r="J84" s="11"/>
      <c r="K84" s="51"/>
      <c r="L84" s="11"/>
      <c r="M84" s="51"/>
      <c r="N84" s="11"/>
      <c r="O84" s="9"/>
      <c r="P84" s="9"/>
      <c r="Q84" s="42"/>
      <c r="R84" s="11"/>
      <c r="S84" s="42"/>
      <c r="T84" s="11"/>
      <c r="U84" s="42"/>
      <c r="V84" s="11"/>
      <c r="W84" s="42"/>
      <c r="X84" s="11"/>
      <c r="Y84" s="8"/>
    </row>
    <row r="85" spans="1:25" ht="12.75">
      <c r="A85" s="53"/>
      <c r="B85" s="308"/>
      <c r="C85" s="308"/>
      <c r="D85" s="52"/>
      <c r="E85" s="51"/>
      <c r="F85" s="51"/>
      <c r="G85" s="51"/>
      <c r="H85" s="11"/>
      <c r="I85" s="51"/>
      <c r="J85" s="11"/>
      <c r="K85" s="51"/>
      <c r="L85" s="11"/>
      <c r="M85" s="51"/>
      <c r="N85" s="11"/>
      <c r="O85" s="51"/>
      <c r="P85" s="9"/>
      <c r="Q85" s="42"/>
      <c r="R85" s="11"/>
      <c r="S85" s="42"/>
      <c r="T85" s="11"/>
      <c r="U85" s="42"/>
      <c r="V85" s="11"/>
      <c r="W85" s="42"/>
      <c r="X85" s="11"/>
      <c r="Y85" s="8"/>
    </row>
    <row r="86" spans="1:25" ht="12.75">
      <c r="A86" s="53"/>
      <c r="B86" s="8"/>
      <c r="C86" s="14"/>
      <c r="D86" s="14"/>
      <c r="E86" s="51"/>
      <c r="F86" s="51"/>
      <c r="G86" s="51"/>
      <c r="H86" s="10"/>
      <c r="I86" s="51"/>
      <c r="J86" s="11"/>
      <c r="K86" s="51"/>
      <c r="L86" s="11"/>
      <c r="M86" s="51"/>
      <c r="N86" s="11"/>
      <c r="O86" s="9"/>
      <c r="P86" s="9"/>
      <c r="Q86" s="42"/>
      <c r="R86" s="11"/>
      <c r="S86" s="42"/>
      <c r="T86" s="10"/>
      <c r="U86" s="42"/>
      <c r="V86" s="10"/>
      <c r="W86" s="42"/>
      <c r="X86" s="10"/>
      <c r="Y86" s="8"/>
    </row>
    <row r="87" spans="1:25" ht="12.75">
      <c r="A87" s="53"/>
      <c r="B87" s="308"/>
      <c r="C87" s="308"/>
      <c r="D87" s="52"/>
      <c r="E87" s="51"/>
      <c r="F87" s="51"/>
      <c r="G87" s="51"/>
      <c r="H87" s="11"/>
      <c r="I87" s="51"/>
      <c r="J87" s="11"/>
      <c r="K87" s="51"/>
      <c r="L87" s="11"/>
      <c r="M87" s="51"/>
      <c r="N87" s="11"/>
      <c r="O87" s="51"/>
      <c r="P87" s="9"/>
      <c r="Q87" s="42"/>
      <c r="R87" s="11"/>
      <c r="S87" s="42"/>
      <c r="T87" s="11"/>
      <c r="U87" s="42"/>
      <c r="V87" s="11"/>
      <c r="W87" s="42"/>
      <c r="X87" s="11"/>
      <c r="Y87" s="8"/>
    </row>
    <row r="88" spans="1:25" ht="12.75">
      <c r="A88" s="317"/>
      <c r="B88" s="317"/>
      <c r="C88" s="14"/>
      <c r="D88" s="14"/>
      <c r="E88" s="51"/>
      <c r="F88" s="51"/>
      <c r="G88" s="51"/>
      <c r="H88" s="10"/>
      <c r="I88" s="51"/>
      <c r="J88" s="11"/>
      <c r="K88" s="51"/>
      <c r="L88" s="11"/>
      <c r="M88" s="51"/>
      <c r="N88" s="11"/>
      <c r="O88" s="9"/>
      <c r="P88" s="9"/>
      <c r="Q88" s="42"/>
      <c r="R88" s="11"/>
      <c r="S88" s="42"/>
      <c r="T88" s="10"/>
      <c r="U88" s="42"/>
      <c r="V88" s="10"/>
      <c r="W88" s="42"/>
      <c r="X88" s="10"/>
      <c r="Y88" s="8"/>
    </row>
    <row r="89" spans="1:25" ht="12.75">
      <c r="A89" s="317"/>
      <c r="B89" s="317"/>
      <c r="C89" s="14"/>
      <c r="D89" s="14"/>
      <c r="E89" s="51"/>
      <c r="F89" s="51"/>
      <c r="G89" s="51"/>
      <c r="H89" s="11"/>
      <c r="I89" s="51"/>
      <c r="J89" s="11"/>
      <c r="K89" s="51"/>
      <c r="L89" s="11"/>
      <c r="M89" s="51"/>
      <c r="N89" s="11"/>
      <c r="O89" s="51"/>
      <c r="P89" s="9"/>
      <c r="Q89" s="42"/>
      <c r="R89" s="11"/>
      <c r="S89" s="42"/>
      <c r="T89" s="11"/>
      <c r="U89" s="42"/>
      <c r="V89" s="11"/>
      <c r="W89" s="42"/>
      <c r="X89" s="11"/>
      <c r="Y89" s="8"/>
    </row>
    <row r="90" spans="1:25" ht="12.75">
      <c r="A90" s="55"/>
      <c r="B90" s="55"/>
      <c r="C90" s="21"/>
      <c r="D90" s="21"/>
      <c r="E90" s="51"/>
      <c r="F90" s="51"/>
      <c r="G90" s="51"/>
      <c r="H90" s="11"/>
      <c r="I90" s="51"/>
      <c r="J90" s="11"/>
      <c r="K90" s="9"/>
      <c r="L90" s="11"/>
      <c r="M90" s="9"/>
      <c r="N90" s="11"/>
      <c r="O90" s="51"/>
      <c r="P90" s="9"/>
      <c r="Q90" s="42"/>
      <c r="R90" s="11"/>
      <c r="S90" s="42"/>
      <c r="T90" s="11"/>
      <c r="U90" s="42"/>
      <c r="V90" s="11"/>
      <c r="W90" s="42"/>
      <c r="X90" s="11"/>
      <c r="Y90" s="8"/>
    </row>
    <row r="91" spans="1:25" ht="12.75">
      <c r="A91" s="53"/>
      <c r="B91" s="308"/>
      <c r="C91" s="308"/>
      <c r="D91" s="52"/>
      <c r="E91" s="51"/>
      <c r="F91" s="51"/>
      <c r="G91" s="51"/>
      <c r="H91" s="11"/>
      <c r="I91" s="51"/>
      <c r="J91" s="11"/>
      <c r="K91" s="51"/>
      <c r="L91" s="11"/>
      <c r="M91" s="51"/>
      <c r="N91" s="11"/>
      <c r="O91" s="51"/>
      <c r="P91" s="9"/>
      <c r="Q91" s="42"/>
      <c r="R91" s="11"/>
      <c r="S91" s="42"/>
      <c r="T91" s="11"/>
      <c r="U91" s="42"/>
      <c r="V91" s="11"/>
      <c r="W91" s="42"/>
      <c r="X91" s="11"/>
      <c r="Y91" s="8"/>
    </row>
    <row r="92" spans="1:25" ht="12.75">
      <c r="A92" s="53"/>
      <c r="B92" s="8"/>
      <c r="C92" s="14"/>
      <c r="D92" s="14"/>
      <c r="E92" s="51"/>
      <c r="F92" s="51"/>
      <c r="G92" s="51"/>
      <c r="H92" s="11"/>
      <c r="I92" s="51"/>
      <c r="J92" s="11"/>
      <c r="K92" s="51"/>
      <c r="L92" s="11"/>
      <c r="M92" s="51"/>
      <c r="N92" s="11"/>
      <c r="O92" s="9"/>
      <c r="P92" s="9"/>
      <c r="Q92" s="42"/>
      <c r="R92" s="11"/>
      <c r="S92" s="42"/>
      <c r="T92" s="11"/>
      <c r="U92" s="42"/>
      <c r="V92" s="11"/>
      <c r="W92" s="42"/>
      <c r="X92" s="11"/>
      <c r="Y92" s="8"/>
    </row>
    <row r="93" spans="1:25" ht="12.75">
      <c r="A93" s="53"/>
      <c r="B93" s="308"/>
      <c r="C93" s="308"/>
      <c r="D93" s="52"/>
      <c r="E93" s="51"/>
      <c r="F93" s="51"/>
      <c r="G93" s="51"/>
      <c r="H93" s="11"/>
      <c r="I93" s="51"/>
      <c r="J93" s="11"/>
      <c r="K93" s="51"/>
      <c r="L93" s="11"/>
      <c r="M93" s="51"/>
      <c r="N93" s="11"/>
      <c r="O93" s="51"/>
      <c r="P93" s="9"/>
      <c r="Q93" s="42"/>
      <c r="R93" s="11"/>
      <c r="S93" s="42"/>
      <c r="T93" s="11"/>
      <c r="U93" s="42"/>
      <c r="V93" s="11"/>
      <c r="W93" s="42"/>
      <c r="X93" s="11"/>
      <c r="Y93" s="8"/>
    </row>
    <row r="94" spans="1:25" ht="12.75">
      <c r="A94" s="53"/>
      <c r="B94" s="8"/>
      <c r="C94" s="14"/>
      <c r="D94" s="14"/>
      <c r="E94" s="51"/>
      <c r="F94" s="51"/>
      <c r="G94" s="51"/>
      <c r="H94" s="11"/>
      <c r="I94" s="51"/>
      <c r="J94" s="11"/>
      <c r="K94" s="51"/>
      <c r="L94" s="11"/>
      <c r="M94" s="51"/>
      <c r="N94" s="11"/>
      <c r="O94" s="51"/>
      <c r="P94" s="9"/>
      <c r="Q94" s="42"/>
      <c r="R94" s="11"/>
      <c r="S94" s="42"/>
      <c r="T94" s="11"/>
      <c r="U94" s="42"/>
      <c r="V94" s="11"/>
      <c r="W94" s="42"/>
      <c r="X94" s="11"/>
      <c r="Y94" s="8"/>
    </row>
    <row r="95" spans="1:25" ht="12.75">
      <c r="A95" s="53"/>
      <c r="B95" s="321"/>
      <c r="C95" s="321"/>
      <c r="D95" s="53"/>
      <c r="E95" s="51"/>
      <c r="F95" s="51"/>
      <c r="G95" s="51"/>
      <c r="H95" s="11"/>
      <c r="I95" s="51"/>
      <c r="J95" s="11"/>
      <c r="K95" s="51"/>
      <c r="L95" s="11"/>
      <c r="M95" s="51"/>
      <c r="N95" s="11"/>
      <c r="O95" s="51"/>
      <c r="P95" s="9"/>
      <c r="Q95" s="42"/>
      <c r="R95" s="11"/>
      <c r="S95" s="42"/>
      <c r="T95" s="10"/>
      <c r="U95" s="42"/>
      <c r="V95" s="10"/>
      <c r="W95" s="42"/>
      <c r="X95" s="10"/>
      <c r="Y95" s="8"/>
    </row>
    <row r="96" spans="1:25" ht="12.75">
      <c r="A96" s="24"/>
      <c r="B96" s="25"/>
      <c r="C96" s="21"/>
      <c r="D96" s="21"/>
      <c r="E96" s="51"/>
      <c r="F96" s="51"/>
      <c r="G96" s="51"/>
      <c r="H96" s="11"/>
      <c r="I96" s="51"/>
      <c r="J96" s="11"/>
      <c r="K96" s="51"/>
      <c r="L96" s="11"/>
      <c r="M96" s="51"/>
      <c r="N96" s="11"/>
      <c r="O96" s="51"/>
      <c r="P96" s="9"/>
      <c r="Q96" s="42"/>
      <c r="R96" s="11"/>
      <c r="S96" s="42"/>
      <c r="T96" s="11"/>
      <c r="U96" s="42"/>
      <c r="V96" s="11"/>
      <c r="W96" s="42"/>
      <c r="X96" s="11"/>
      <c r="Y96" s="8"/>
    </row>
    <row r="97" spans="1:25" ht="12.75">
      <c r="A97" s="53"/>
      <c r="B97" s="308"/>
      <c r="C97" s="308"/>
      <c r="D97" s="52"/>
      <c r="E97" s="51"/>
      <c r="F97" s="51"/>
      <c r="G97" s="51"/>
      <c r="H97" s="11"/>
      <c r="I97" s="51"/>
      <c r="J97" s="11"/>
      <c r="K97" s="51"/>
      <c r="L97" s="11"/>
      <c r="M97" s="51"/>
      <c r="N97" s="11"/>
      <c r="O97" s="51"/>
      <c r="P97" s="9"/>
      <c r="Q97" s="42"/>
      <c r="R97" s="11"/>
      <c r="S97" s="42"/>
      <c r="T97" s="11"/>
      <c r="U97" s="42"/>
      <c r="V97" s="11"/>
      <c r="W97" s="42"/>
      <c r="X97" s="11"/>
      <c r="Y97" s="8"/>
    </row>
    <row r="98" spans="1:25" ht="12.75">
      <c r="A98" s="24"/>
      <c r="B98" s="25"/>
      <c r="C98" s="21"/>
      <c r="D98" s="21"/>
      <c r="E98" s="51"/>
      <c r="F98" s="51"/>
      <c r="G98" s="51"/>
      <c r="H98" s="10"/>
      <c r="I98" s="9"/>
      <c r="J98" s="11"/>
      <c r="K98" s="51"/>
      <c r="L98" s="11"/>
      <c r="M98" s="51"/>
      <c r="N98" s="11"/>
      <c r="O98" s="51"/>
      <c r="P98" s="9"/>
      <c r="Q98" s="42"/>
      <c r="R98" s="11"/>
      <c r="S98" s="42"/>
      <c r="T98" s="11"/>
      <c r="U98" s="42"/>
      <c r="V98" s="11"/>
      <c r="W98" s="42"/>
      <c r="X98" s="11"/>
      <c r="Y98" s="8"/>
    </row>
    <row r="99" spans="1:25" ht="12.75">
      <c r="A99" s="53"/>
      <c r="B99" s="308"/>
      <c r="C99" s="308"/>
      <c r="D99" s="52"/>
      <c r="E99" s="51"/>
      <c r="F99" s="51"/>
      <c r="G99" s="51"/>
      <c r="H99" s="11"/>
      <c r="I99" s="51"/>
      <c r="J99" s="11"/>
      <c r="K99" s="51"/>
      <c r="L99" s="11"/>
      <c r="M99" s="51"/>
      <c r="N99" s="11"/>
      <c r="O99" s="51"/>
      <c r="P99" s="9"/>
      <c r="Q99" s="42"/>
      <c r="R99" s="11"/>
      <c r="S99" s="42"/>
      <c r="T99" s="11"/>
      <c r="U99" s="42"/>
      <c r="V99" s="11"/>
      <c r="W99" s="42"/>
      <c r="X99" s="11"/>
      <c r="Y99" s="8"/>
    </row>
    <row r="100" spans="1:25" ht="12.75">
      <c r="A100" s="316"/>
      <c r="B100" s="316"/>
      <c r="C100" s="51"/>
      <c r="D100" s="51"/>
      <c r="E100" s="51"/>
      <c r="F100" s="51"/>
      <c r="G100" s="51"/>
      <c r="H100" s="10"/>
      <c r="I100" s="51"/>
      <c r="J100" s="11"/>
      <c r="K100" s="10"/>
      <c r="L100" s="11"/>
      <c r="M100" s="10"/>
      <c r="N100" s="11"/>
      <c r="O100" s="9"/>
      <c r="P100" s="9"/>
      <c r="Q100" s="42"/>
      <c r="R100" s="11"/>
      <c r="S100" s="42"/>
      <c r="T100" s="10"/>
      <c r="U100" s="42"/>
      <c r="V100" s="10"/>
      <c r="W100" s="42"/>
      <c r="X100" s="10"/>
      <c r="Y100" s="8"/>
    </row>
    <row r="101" spans="1:25" ht="12.75">
      <c r="A101" s="316"/>
      <c r="B101" s="316"/>
      <c r="C101" s="51"/>
      <c r="D101" s="51"/>
      <c r="E101" s="51"/>
      <c r="F101" s="51"/>
      <c r="G101" s="51"/>
      <c r="H101" s="11"/>
      <c r="I101" s="51"/>
      <c r="J101" s="11"/>
      <c r="K101" s="51"/>
      <c r="L101" s="11"/>
      <c r="M101" s="51"/>
      <c r="N101" s="11"/>
      <c r="O101" s="9"/>
      <c r="P101" s="9"/>
      <c r="Q101" s="42"/>
      <c r="R101" s="11"/>
      <c r="S101" s="42"/>
      <c r="T101" s="11"/>
      <c r="U101" s="42"/>
      <c r="V101" s="11"/>
      <c r="W101" s="42"/>
      <c r="X101" s="11"/>
      <c r="Y101" s="8"/>
    </row>
    <row r="102" spans="1:25" ht="12.75">
      <c r="A102" s="316"/>
      <c r="B102" s="316"/>
      <c r="C102" s="51"/>
      <c r="D102" s="51"/>
      <c r="E102" s="51"/>
      <c r="F102" s="51"/>
      <c r="G102" s="51"/>
      <c r="H102" s="11"/>
      <c r="I102" s="51"/>
      <c r="J102" s="11"/>
      <c r="K102" s="51"/>
      <c r="L102" s="11"/>
      <c r="M102" s="51"/>
      <c r="N102" s="11"/>
      <c r="O102" s="9"/>
      <c r="P102" s="9"/>
      <c r="Q102" s="42"/>
      <c r="R102" s="11"/>
      <c r="S102" s="42"/>
      <c r="T102" s="11"/>
      <c r="U102" s="42"/>
      <c r="V102" s="11"/>
      <c r="W102" s="42"/>
      <c r="X102" s="11"/>
      <c r="Y102" s="8"/>
    </row>
    <row r="103" spans="1:25" ht="12.75">
      <c r="A103" s="53"/>
      <c r="B103" s="310"/>
      <c r="C103" s="310"/>
      <c r="D103" s="51"/>
      <c r="E103" s="51"/>
      <c r="F103" s="51"/>
      <c r="G103" s="51"/>
      <c r="H103" s="11"/>
      <c r="I103" s="51"/>
      <c r="J103" s="11"/>
      <c r="K103" s="51"/>
      <c r="L103" s="11"/>
      <c r="M103" s="51"/>
      <c r="N103" s="11"/>
      <c r="O103" s="51"/>
      <c r="P103" s="9"/>
      <c r="Q103" s="42"/>
      <c r="R103" s="11"/>
      <c r="S103" s="42"/>
      <c r="T103" s="11"/>
      <c r="U103" s="42"/>
      <c r="V103" s="11"/>
      <c r="W103" s="42"/>
      <c r="X103" s="11"/>
      <c r="Y103" s="8"/>
    </row>
    <row r="104" spans="1:25" ht="12.75">
      <c r="A104" s="53"/>
      <c r="B104" s="8"/>
      <c r="C104" s="51"/>
      <c r="D104" s="51"/>
      <c r="E104" s="51"/>
      <c r="F104" s="51"/>
      <c r="G104" s="51"/>
      <c r="H104" s="11"/>
      <c r="I104" s="51"/>
      <c r="J104" s="11"/>
      <c r="K104" s="10"/>
      <c r="L104" s="11"/>
      <c r="M104" s="10"/>
      <c r="N104" s="11"/>
      <c r="O104" s="12"/>
      <c r="P104" s="9"/>
      <c r="Q104" s="39"/>
      <c r="R104" s="11"/>
      <c r="S104" s="39"/>
      <c r="T104" s="11"/>
      <c r="U104" s="42"/>
      <c r="V104" s="11"/>
      <c r="W104" s="39"/>
      <c r="X104" s="11"/>
      <c r="Y104" s="8"/>
    </row>
    <row r="105" spans="1:25" ht="12.75">
      <c r="A105" s="53"/>
      <c r="B105" s="8"/>
      <c r="C105" s="51"/>
      <c r="D105" s="51"/>
      <c r="E105" s="51"/>
      <c r="F105" s="51"/>
      <c r="G105" s="51"/>
      <c r="H105" s="11"/>
      <c r="I105" s="9"/>
      <c r="J105" s="11"/>
      <c r="K105" s="9"/>
      <c r="L105" s="11"/>
      <c r="M105" s="9"/>
      <c r="N105" s="11"/>
      <c r="O105" s="9"/>
      <c r="P105" s="9"/>
      <c r="Q105" s="42"/>
      <c r="R105" s="11"/>
      <c r="S105" s="42"/>
      <c r="T105" s="11"/>
      <c r="U105" s="42"/>
      <c r="V105" s="11"/>
      <c r="W105" s="42"/>
      <c r="X105" s="11"/>
      <c r="Y105" s="8"/>
    </row>
    <row r="106" spans="1:25" ht="12.75">
      <c r="A106" s="53"/>
      <c r="B106" s="8"/>
      <c r="C106" s="51"/>
      <c r="D106" s="51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41"/>
      <c r="R106" s="8"/>
      <c r="S106" s="41"/>
      <c r="T106" s="8"/>
      <c r="U106" s="41"/>
      <c r="V106" s="8"/>
      <c r="W106" s="41"/>
      <c r="X106" s="8"/>
      <c r="Y106" s="8"/>
    </row>
    <row r="107" spans="1:25" ht="12.75">
      <c r="A107" s="53"/>
      <c r="B107" s="8"/>
      <c r="C107" s="51"/>
      <c r="D107" s="51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41"/>
      <c r="R107" s="8"/>
      <c r="S107" s="41"/>
      <c r="T107" s="8"/>
      <c r="U107" s="41"/>
      <c r="V107" s="8"/>
      <c r="W107" s="41"/>
      <c r="X107" s="8"/>
      <c r="Y107" s="8"/>
    </row>
    <row r="108" spans="1:25" ht="12.75">
      <c r="A108" s="53"/>
      <c r="B108" s="8"/>
      <c r="C108" s="51"/>
      <c r="D108" s="51"/>
      <c r="E108" s="51"/>
      <c r="F108" s="51"/>
      <c r="G108" s="51"/>
      <c r="H108" s="11"/>
      <c r="I108" s="51"/>
      <c r="J108" s="11"/>
      <c r="K108" s="9"/>
      <c r="L108" s="11"/>
      <c r="M108" s="9"/>
      <c r="N108" s="11"/>
      <c r="O108" s="12"/>
      <c r="P108" s="9"/>
      <c r="Q108" s="39"/>
      <c r="R108" s="11"/>
      <c r="S108" s="39"/>
      <c r="T108" s="11"/>
      <c r="U108" s="42"/>
      <c r="V108" s="11"/>
      <c r="W108" s="39"/>
      <c r="X108" s="11"/>
      <c r="Y108" s="8"/>
    </row>
    <row r="109" spans="1:25" ht="12.75">
      <c r="A109" s="53"/>
      <c r="B109" s="53"/>
      <c r="C109" s="51"/>
      <c r="D109" s="51"/>
      <c r="E109" s="51"/>
      <c r="F109" s="51"/>
      <c r="G109" s="51"/>
      <c r="H109" s="11"/>
      <c r="I109" s="9"/>
      <c r="J109" s="11"/>
      <c r="K109" s="9"/>
      <c r="L109" s="11"/>
      <c r="M109" s="9"/>
      <c r="N109" s="11"/>
      <c r="O109" s="13"/>
      <c r="P109" s="9"/>
      <c r="Q109" s="39"/>
      <c r="R109" s="11"/>
      <c r="S109" s="39"/>
      <c r="T109" s="11"/>
      <c r="U109" s="42"/>
      <c r="V109" s="11"/>
      <c r="W109" s="39"/>
      <c r="X109" s="11"/>
      <c r="Y109" s="8"/>
    </row>
    <row r="110" spans="1:25" ht="12.75">
      <c r="A110" s="53"/>
      <c r="B110" s="8"/>
      <c r="C110" s="51"/>
      <c r="D110" s="51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41"/>
      <c r="R110" s="8"/>
      <c r="S110" s="41"/>
      <c r="T110" s="8"/>
      <c r="U110" s="41"/>
      <c r="V110" s="8"/>
      <c r="W110" s="41"/>
      <c r="X110" s="8"/>
      <c r="Y110" s="8"/>
    </row>
    <row r="111" spans="1:25" ht="12.75">
      <c r="A111" s="53"/>
      <c r="B111" s="8"/>
      <c r="C111" s="51"/>
      <c r="D111" s="51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41"/>
      <c r="R111" s="8"/>
      <c r="S111" s="41"/>
      <c r="T111" s="8"/>
      <c r="U111" s="41"/>
      <c r="V111" s="8"/>
      <c r="W111" s="41"/>
      <c r="X111" s="8"/>
      <c r="Y111" s="8"/>
    </row>
    <row r="112" spans="1:25" ht="12.75">
      <c r="A112" s="53"/>
      <c r="B112" s="8"/>
      <c r="C112" s="51"/>
      <c r="D112" s="51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41"/>
      <c r="R112" s="8"/>
      <c r="S112" s="41"/>
      <c r="T112" s="8"/>
      <c r="U112" s="41"/>
      <c r="V112" s="8"/>
      <c r="W112" s="41"/>
      <c r="X112" s="8"/>
      <c r="Y112" s="8"/>
    </row>
    <row r="113" spans="1:25" ht="12.75">
      <c r="A113" s="53"/>
      <c r="B113" s="8"/>
      <c r="C113" s="51"/>
      <c r="D113" s="51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41"/>
      <c r="R113" s="8"/>
      <c r="S113" s="41"/>
      <c r="T113" s="8"/>
      <c r="U113" s="41"/>
      <c r="V113" s="8"/>
      <c r="W113" s="41"/>
      <c r="X113" s="8"/>
      <c r="Y113" s="8"/>
    </row>
    <row r="114" spans="1:25" ht="12.75">
      <c r="A114" s="53"/>
      <c r="B114" s="8"/>
      <c r="C114" s="51"/>
      <c r="D114" s="51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41"/>
      <c r="R114" s="8"/>
      <c r="S114" s="41"/>
      <c r="T114" s="8"/>
      <c r="U114" s="41"/>
      <c r="V114" s="8"/>
      <c r="W114" s="41"/>
      <c r="X114" s="8"/>
      <c r="Y114" s="8"/>
    </row>
    <row r="115" spans="1:25" ht="12.75">
      <c r="A115" s="53"/>
      <c r="B115" s="8"/>
      <c r="C115" s="51"/>
      <c r="D115" s="51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41"/>
      <c r="R115" s="8"/>
      <c r="S115" s="41"/>
      <c r="T115" s="8"/>
      <c r="U115" s="41"/>
      <c r="V115" s="8"/>
      <c r="W115" s="41"/>
      <c r="X115" s="8"/>
      <c r="Y115" s="8"/>
    </row>
    <row r="116" spans="1:25" ht="12.75">
      <c r="A116" s="53"/>
      <c r="B116" s="8"/>
      <c r="C116" s="51"/>
      <c r="D116" s="51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41"/>
      <c r="R116" s="8"/>
      <c r="S116" s="41"/>
      <c r="T116" s="8"/>
      <c r="U116" s="41"/>
      <c r="V116" s="8"/>
      <c r="W116" s="41"/>
      <c r="X116" s="8"/>
      <c r="Y116" s="8"/>
    </row>
    <row r="117" spans="1:25" ht="12.75">
      <c r="A117" s="53"/>
      <c r="B117" s="8"/>
      <c r="C117" s="51"/>
      <c r="D117" s="51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41"/>
      <c r="R117" s="8"/>
      <c r="S117" s="41"/>
      <c r="T117" s="8"/>
      <c r="U117" s="41"/>
      <c r="V117" s="8"/>
      <c r="W117" s="41"/>
      <c r="X117" s="8"/>
      <c r="Y117" s="8"/>
    </row>
    <row r="118" spans="1:25" ht="12.75">
      <c r="A118" s="53"/>
      <c r="B118" s="8"/>
      <c r="C118" s="51"/>
      <c r="D118" s="51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41"/>
      <c r="R118" s="8"/>
      <c r="S118" s="41"/>
      <c r="T118" s="8"/>
      <c r="U118" s="41"/>
      <c r="V118" s="8"/>
      <c r="W118" s="41"/>
      <c r="X118" s="8"/>
      <c r="Y118" s="8"/>
    </row>
    <row r="119" spans="1:25" ht="12.75">
      <c r="A119" s="53"/>
      <c r="B119" s="8"/>
      <c r="C119" s="51"/>
      <c r="D119" s="51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41"/>
      <c r="R119" s="8"/>
      <c r="S119" s="41"/>
      <c r="T119" s="8"/>
      <c r="U119" s="41"/>
      <c r="V119" s="8"/>
      <c r="W119" s="41"/>
      <c r="X119" s="8"/>
      <c r="Y119" s="8"/>
    </row>
    <row r="120" spans="1:25" ht="12.75">
      <c r="A120" s="53"/>
      <c r="B120" s="8"/>
      <c r="C120" s="51"/>
      <c r="D120" s="51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41"/>
      <c r="R120" s="8"/>
      <c r="S120" s="41"/>
      <c r="T120" s="8"/>
      <c r="U120" s="41"/>
      <c r="V120" s="8"/>
      <c r="W120" s="41"/>
      <c r="X120" s="8"/>
      <c r="Y120" s="8"/>
    </row>
    <row r="121" spans="1:25" ht="12.75">
      <c r="A121" s="53"/>
      <c r="B121" s="8"/>
      <c r="C121" s="51"/>
      <c r="D121" s="51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41"/>
      <c r="R121" s="8"/>
      <c r="S121" s="41"/>
      <c r="T121" s="8"/>
      <c r="U121" s="41"/>
      <c r="V121" s="8"/>
      <c r="W121" s="41"/>
      <c r="X121" s="8"/>
      <c r="Y121" s="8"/>
    </row>
    <row r="122" spans="1:25" ht="12.75">
      <c r="A122" s="53"/>
      <c r="B122" s="8"/>
      <c r="C122" s="51"/>
      <c r="D122" s="51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41"/>
      <c r="R122" s="8"/>
      <c r="S122" s="41"/>
      <c r="T122" s="8"/>
      <c r="U122" s="41"/>
      <c r="V122" s="8"/>
      <c r="W122" s="41"/>
      <c r="X122" s="8"/>
      <c r="Y122" s="8"/>
    </row>
    <row r="123" spans="1:25" ht="12.75">
      <c r="A123" s="53"/>
      <c r="B123" s="8"/>
      <c r="C123" s="51"/>
      <c r="D123" s="51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41"/>
      <c r="R123" s="8"/>
      <c r="S123" s="41"/>
      <c r="T123" s="8"/>
      <c r="U123" s="41"/>
      <c r="V123" s="8"/>
      <c r="W123" s="41"/>
      <c r="X123" s="8"/>
      <c r="Y123" s="8"/>
    </row>
    <row r="124" spans="1:25" ht="12.75">
      <c r="A124" s="53"/>
      <c r="B124" s="8"/>
      <c r="C124" s="51"/>
      <c r="D124" s="51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41"/>
      <c r="R124" s="8"/>
      <c r="S124" s="41"/>
      <c r="T124" s="8"/>
      <c r="U124" s="41"/>
      <c r="V124" s="8"/>
      <c r="W124" s="41"/>
      <c r="X124" s="8"/>
      <c r="Y124" s="8"/>
    </row>
    <row r="125" spans="1:25" ht="12.75">
      <c r="A125" s="53"/>
      <c r="B125" s="8"/>
      <c r="C125" s="51"/>
      <c r="D125" s="51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41"/>
      <c r="R125" s="8"/>
      <c r="S125" s="41"/>
      <c r="T125" s="8"/>
      <c r="U125" s="41"/>
      <c r="V125" s="8"/>
      <c r="W125" s="41"/>
      <c r="X125" s="8"/>
      <c r="Y125" s="8"/>
    </row>
    <row r="126" spans="1:25" ht="12.75">
      <c r="A126" s="53"/>
      <c r="B126" s="8"/>
      <c r="C126" s="51"/>
      <c r="D126" s="51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41"/>
      <c r="R126" s="8"/>
      <c r="S126" s="41"/>
      <c r="T126" s="8"/>
      <c r="U126" s="41"/>
      <c r="V126" s="8"/>
      <c r="W126" s="41"/>
      <c r="X126" s="8"/>
      <c r="Y126" s="8"/>
    </row>
    <row r="127" spans="1:25" ht="12.75">
      <c r="A127" s="53"/>
      <c r="B127" s="8"/>
      <c r="C127" s="51"/>
      <c r="D127" s="51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41"/>
      <c r="R127" s="8"/>
      <c r="S127" s="41"/>
      <c r="T127" s="8"/>
      <c r="U127" s="41"/>
      <c r="V127" s="8"/>
      <c r="W127" s="41"/>
      <c r="X127" s="8"/>
      <c r="Y127" s="8"/>
    </row>
    <row r="128" spans="1:25" ht="12.75">
      <c r="A128" s="53"/>
      <c r="B128" s="8"/>
      <c r="C128" s="51"/>
      <c r="D128" s="51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41"/>
      <c r="R128" s="8"/>
      <c r="S128" s="41"/>
      <c r="T128" s="8"/>
      <c r="U128" s="41"/>
      <c r="V128" s="8"/>
      <c r="W128" s="41"/>
      <c r="X128" s="8"/>
      <c r="Y128" s="8"/>
    </row>
    <row r="129" spans="1:25" ht="12.75">
      <c r="A129" s="53"/>
      <c r="B129" s="8"/>
      <c r="C129" s="51"/>
      <c r="D129" s="51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41"/>
      <c r="R129" s="8"/>
      <c r="S129" s="41"/>
      <c r="T129" s="8"/>
      <c r="U129" s="41"/>
      <c r="V129" s="8"/>
      <c r="W129" s="41"/>
      <c r="X129" s="8"/>
      <c r="Y129" s="8"/>
    </row>
    <row r="130" spans="1:25" ht="12.75">
      <c r="A130" s="53"/>
      <c r="B130" s="8"/>
      <c r="C130" s="51"/>
      <c r="D130" s="51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41"/>
      <c r="R130" s="8"/>
      <c r="S130" s="41"/>
      <c r="T130" s="8"/>
      <c r="U130" s="41"/>
      <c r="V130" s="8"/>
      <c r="W130" s="41"/>
      <c r="X130" s="8"/>
      <c r="Y130" s="8"/>
    </row>
    <row r="131" spans="1:25" ht="12.75">
      <c r="A131" s="53"/>
      <c r="B131" s="8"/>
      <c r="C131" s="51"/>
      <c r="D131" s="51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41"/>
      <c r="R131" s="8"/>
      <c r="S131" s="41"/>
      <c r="T131" s="8"/>
      <c r="U131" s="41"/>
      <c r="V131" s="8"/>
      <c r="W131" s="41"/>
      <c r="X131" s="8"/>
      <c r="Y131" s="8"/>
    </row>
    <row r="132" spans="1:25" ht="12.75">
      <c r="A132" s="53"/>
      <c r="B132" s="8"/>
      <c r="C132" s="51"/>
      <c r="D132" s="51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41"/>
      <c r="R132" s="8"/>
      <c r="S132" s="41"/>
      <c r="T132" s="8"/>
      <c r="U132" s="41"/>
      <c r="V132" s="8"/>
      <c r="W132" s="41"/>
      <c r="X132" s="8"/>
      <c r="Y132" s="8"/>
    </row>
    <row r="133" spans="1:25" ht="12.75">
      <c r="A133" s="53"/>
      <c r="B133" s="8"/>
      <c r="C133" s="51"/>
      <c r="D133" s="51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41"/>
      <c r="R133" s="8"/>
      <c r="S133" s="41"/>
      <c r="T133" s="8"/>
      <c r="U133" s="41"/>
      <c r="V133" s="8"/>
      <c r="W133" s="41"/>
      <c r="X133" s="8"/>
      <c r="Y133" s="8"/>
    </row>
    <row r="134" spans="1:25" ht="12.75">
      <c r="A134" s="53"/>
      <c r="B134" s="8"/>
      <c r="C134" s="51"/>
      <c r="D134" s="51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41"/>
      <c r="R134" s="8"/>
      <c r="S134" s="41"/>
      <c r="T134" s="8"/>
      <c r="U134" s="41"/>
      <c r="V134" s="8"/>
      <c r="W134" s="41"/>
      <c r="X134" s="8"/>
      <c r="Y134" s="8"/>
    </row>
    <row r="135" spans="1:25" ht="12.75">
      <c r="A135" s="53"/>
      <c r="B135" s="8"/>
      <c r="C135" s="51"/>
      <c r="D135" s="51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41"/>
      <c r="R135" s="8"/>
      <c r="S135" s="41"/>
      <c r="T135" s="8"/>
      <c r="U135" s="41"/>
      <c r="V135" s="8"/>
      <c r="W135" s="41"/>
      <c r="X135" s="8"/>
      <c r="Y135" s="8"/>
    </row>
    <row r="136" spans="1:25" ht="12.75">
      <c r="A136" s="53"/>
      <c r="B136" s="8"/>
      <c r="C136" s="51"/>
      <c r="D136" s="51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41"/>
      <c r="R136" s="8"/>
      <c r="S136" s="41"/>
      <c r="T136" s="8"/>
      <c r="U136" s="41"/>
      <c r="V136" s="8"/>
      <c r="W136" s="41"/>
      <c r="X136" s="8"/>
      <c r="Y136" s="8"/>
    </row>
    <row r="137" spans="1:25" ht="12.75">
      <c r="A137" s="53"/>
      <c r="B137" s="8"/>
      <c r="C137" s="51"/>
      <c r="D137" s="51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41"/>
      <c r="R137" s="8"/>
      <c r="S137" s="41"/>
      <c r="T137" s="8"/>
      <c r="U137" s="41"/>
      <c r="V137" s="8"/>
      <c r="W137" s="41"/>
      <c r="X137" s="8"/>
      <c r="Y137" s="8"/>
    </row>
    <row r="138" spans="1:25" ht="12.75">
      <c r="A138" s="53"/>
      <c r="B138" s="8"/>
      <c r="C138" s="51"/>
      <c r="D138" s="51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41"/>
      <c r="R138" s="8"/>
      <c r="S138" s="41"/>
      <c r="T138" s="8"/>
      <c r="U138" s="41"/>
      <c r="V138" s="8"/>
      <c r="W138" s="41"/>
      <c r="X138" s="8"/>
      <c r="Y138" s="8"/>
    </row>
    <row r="139" spans="1:25" ht="12.75">
      <c r="A139" s="53"/>
      <c r="B139" s="8"/>
      <c r="C139" s="51"/>
      <c r="D139" s="51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41"/>
      <c r="R139" s="8"/>
      <c r="S139" s="41"/>
      <c r="T139" s="8"/>
      <c r="U139" s="41"/>
      <c r="V139" s="8"/>
      <c r="W139" s="41"/>
      <c r="X139" s="8"/>
      <c r="Y139" s="8"/>
    </row>
    <row r="140" spans="1:25" ht="12.75">
      <c r="A140" s="53"/>
      <c r="B140" s="8"/>
      <c r="C140" s="51"/>
      <c r="D140" s="51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41"/>
      <c r="R140" s="8"/>
      <c r="S140" s="41"/>
      <c r="T140" s="8"/>
      <c r="U140" s="41"/>
      <c r="V140" s="8"/>
      <c r="W140" s="41"/>
      <c r="X140" s="8"/>
      <c r="Y140" s="8"/>
    </row>
    <row r="141" spans="1:25" ht="12.75">
      <c r="A141" s="53"/>
      <c r="B141" s="8"/>
      <c r="C141" s="51"/>
      <c r="D141" s="51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41"/>
      <c r="R141" s="8"/>
      <c r="S141" s="41"/>
      <c r="T141" s="8"/>
      <c r="U141" s="41"/>
      <c r="V141" s="8"/>
      <c r="W141" s="41"/>
      <c r="X141" s="8"/>
      <c r="Y141" s="8"/>
    </row>
    <row r="142" spans="1:25" ht="12.75">
      <c r="A142" s="53"/>
      <c r="B142" s="8"/>
      <c r="C142" s="51"/>
      <c r="D142" s="51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41"/>
      <c r="R142" s="8"/>
      <c r="S142" s="41"/>
      <c r="T142" s="8"/>
      <c r="U142" s="41"/>
      <c r="V142" s="8"/>
      <c r="W142" s="41"/>
      <c r="X142" s="8"/>
      <c r="Y142" s="8"/>
    </row>
    <row r="143" spans="1:25" ht="12.75">
      <c r="A143" s="53"/>
      <c r="B143" s="8"/>
      <c r="C143" s="51"/>
      <c r="D143" s="51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41"/>
      <c r="R143" s="8"/>
      <c r="S143" s="41"/>
      <c r="T143" s="8"/>
      <c r="U143" s="41"/>
      <c r="V143" s="8"/>
      <c r="W143" s="41"/>
      <c r="X143" s="8"/>
      <c r="Y143" s="8"/>
    </row>
    <row r="144" spans="1:25" ht="12.75">
      <c r="A144" s="53"/>
      <c r="B144" s="8"/>
      <c r="C144" s="51"/>
      <c r="D144" s="51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41"/>
      <c r="R144" s="8"/>
      <c r="S144" s="41"/>
      <c r="T144" s="8"/>
      <c r="U144" s="41"/>
      <c r="V144" s="8"/>
      <c r="W144" s="41"/>
      <c r="X144" s="8"/>
      <c r="Y144" s="8"/>
    </row>
    <row r="145" spans="1:25" ht="12.75">
      <c r="A145" s="53"/>
      <c r="B145" s="8"/>
      <c r="C145" s="51"/>
      <c r="D145" s="51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41"/>
      <c r="R145" s="8"/>
      <c r="S145" s="41"/>
      <c r="T145" s="8"/>
      <c r="U145" s="41"/>
      <c r="V145" s="8"/>
      <c r="W145" s="41"/>
      <c r="X145" s="8"/>
      <c r="Y145" s="8"/>
    </row>
    <row r="146" spans="1:25" ht="12.75">
      <c r="A146" s="53"/>
      <c r="B146" s="8"/>
      <c r="C146" s="51"/>
      <c r="D146" s="51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41"/>
      <c r="R146" s="8"/>
      <c r="S146" s="41"/>
      <c r="T146" s="8"/>
      <c r="U146" s="41"/>
      <c r="V146" s="8"/>
      <c r="W146" s="41"/>
      <c r="X146" s="8"/>
      <c r="Y146" s="8"/>
    </row>
    <row r="147" spans="1:25" ht="12.75">
      <c r="A147" s="53"/>
      <c r="B147" s="8"/>
      <c r="C147" s="51"/>
      <c r="D147" s="51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41"/>
      <c r="R147" s="8"/>
      <c r="S147" s="41"/>
      <c r="T147" s="8"/>
      <c r="U147" s="41"/>
      <c r="V147" s="8"/>
      <c r="W147" s="41"/>
      <c r="X147" s="8"/>
      <c r="Y147" s="8"/>
    </row>
    <row r="148" spans="1:25" ht="12.75">
      <c r="A148" s="53"/>
      <c r="B148" s="8"/>
      <c r="C148" s="51"/>
      <c r="D148" s="51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41"/>
      <c r="R148" s="8"/>
      <c r="S148" s="41"/>
      <c r="T148" s="8"/>
      <c r="U148" s="41"/>
      <c r="V148" s="8"/>
      <c r="W148" s="41"/>
      <c r="X148" s="8"/>
      <c r="Y148" s="8"/>
    </row>
    <row r="149" spans="1:25" ht="12.75">
      <c r="A149" s="53"/>
      <c r="B149" s="8"/>
      <c r="C149" s="51"/>
      <c r="D149" s="51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41"/>
      <c r="R149" s="8"/>
      <c r="S149" s="41"/>
      <c r="T149" s="8"/>
      <c r="U149" s="41"/>
      <c r="V149" s="8"/>
      <c r="W149" s="41"/>
      <c r="X149" s="8"/>
      <c r="Y149" s="8"/>
    </row>
    <row r="150" spans="1:25" ht="12.75">
      <c r="A150" s="53"/>
      <c r="B150" s="8"/>
      <c r="C150" s="51"/>
      <c r="D150" s="51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41"/>
      <c r="R150" s="8"/>
      <c r="S150" s="41"/>
      <c r="T150" s="8"/>
      <c r="U150" s="41"/>
      <c r="V150" s="8"/>
      <c r="W150" s="41"/>
      <c r="X150" s="8"/>
      <c r="Y150" s="8"/>
    </row>
    <row r="151" spans="1:25" ht="12.75">
      <c r="A151" s="53"/>
      <c r="B151" s="8"/>
      <c r="C151" s="51"/>
      <c r="D151" s="51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41"/>
      <c r="R151" s="8"/>
      <c r="S151" s="41"/>
      <c r="T151" s="8"/>
      <c r="U151" s="41"/>
      <c r="V151" s="8"/>
      <c r="W151" s="41"/>
      <c r="X151" s="8"/>
      <c r="Y151" s="8"/>
    </row>
    <row r="152" spans="1:25" ht="12.75">
      <c r="A152" s="53"/>
      <c r="B152" s="8"/>
      <c r="C152" s="51"/>
      <c r="D152" s="51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41"/>
      <c r="R152" s="8"/>
      <c r="S152" s="41"/>
      <c r="T152" s="8"/>
      <c r="U152" s="41"/>
      <c r="V152" s="8"/>
      <c r="W152" s="41"/>
      <c r="X152" s="8"/>
      <c r="Y152" s="8"/>
    </row>
    <row r="153" spans="1:25" ht="12.75">
      <c r="A153" s="53"/>
      <c r="B153" s="8"/>
      <c r="C153" s="51"/>
      <c r="D153" s="51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41"/>
      <c r="R153" s="8"/>
      <c r="S153" s="41"/>
      <c r="T153" s="8"/>
      <c r="U153" s="41"/>
      <c r="V153" s="8"/>
      <c r="W153" s="41"/>
      <c r="X153" s="8"/>
      <c r="Y153" s="8"/>
    </row>
    <row r="154" spans="1:25" ht="12.75">
      <c r="A154" s="53"/>
      <c r="B154" s="8"/>
      <c r="C154" s="51"/>
      <c r="D154" s="51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41"/>
      <c r="R154" s="8"/>
      <c r="S154" s="41"/>
      <c r="T154" s="8"/>
      <c r="U154" s="41"/>
      <c r="V154" s="8"/>
      <c r="W154" s="41"/>
      <c r="X154" s="8"/>
      <c r="Y154" s="8"/>
    </row>
    <row r="155" spans="1:25" ht="12.75">
      <c r="A155" s="53"/>
      <c r="B155" s="8"/>
      <c r="C155" s="51"/>
      <c r="D155" s="51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41"/>
      <c r="R155" s="8"/>
      <c r="S155" s="41"/>
      <c r="T155" s="8"/>
      <c r="U155" s="41"/>
      <c r="V155" s="8"/>
      <c r="W155" s="41"/>
      <c r="X155" s="8"/>
      <c r="Y155" s="8"/>
    </row>
    <row r="156" spans="1:25" ht="12.75">
      <c r="A156" s="53"/>
      <c r="B156" s="8"/>
      <c r="C156" s="51"/>
      <c r="D156" s="51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41"/>
      <c r="R156" s="8"/>
      <c r="S156" s="41"/>
      <c r="T156" s="8"/>
      <c r="U156" s="41"/>
      <c r="V156" s="8"/>
      <c r="W156" s="41"/>
      <c r="X156" s="8"/>
      <c r="Y156" s="8"/>
    </row>
    <row r="157" spans="1:25" ht="12.75">
      <c r="A157" s="53"/>
      <c r="B157" s="8"/>
      <c r="C157" s="51"/>
      <c r="D157" s="51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41"/>
      <c r="R157" s="8"/>
      <c r="S157" s="41"/>
      <c r="T157" s="8"/>
      <c r="U157" s="41"/>
      <c r="V157" s="8"/>
      <c r="W157" s="41"/>
      <c r="X157" s="8"/>
      <c r="Y157" s="8"/>
    </row>
    <row r="158" spans="1:25" ht="12.75">
      <c r="A158" s="53"/>
      <c r="B158" s="8"/>
      <c r="C158" s="51"/>
      <c r="D158" s="51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41"/>
      <c r="R158" s="8"/>
      <c r="S158" s="41"/>
      <c r="T158" s="8"/>
      <c r="U158" s="41"/>
      <c r="V158" s="8"/>
      <c r="W158" s="41"/>
      <c r="X158" s="8"/>
      <c r="Y158" s="8"/>
    </row>
    <row r="159" spans="1:25" ht="12.75">
      <c r="A159" s="53"/>
      <c r="B159" s="8"/>
      <c r="C159" s="51"/>
      <c r="D159" s="51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41"/>
      <c r="R159" s="8"/>
      <c r="S159" s="41"/>
      <c r="T159" s="8"/>
      <c r="U159" s="41"/>
      <c r="V159" s="8"/>
      <c r="W159" s="41"/>
      <c r="X159" s="8"/>
      <c r="Y159" s="8"/>
    </row>
    <row r="160" spans="1:25" ht="12.75">
      <c r="A160" s="53"/>
      <c r="B160" s="8"/>
      <c r="C160" s="51"/>
      <c r="D160" s="51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41"/>
      <c r="R160" s="8"/>
      <c r="S160" s="41"/>
      <c r="T160" s="8"/>
      <c r="U160" s="41"/>
      <c r="V160" s="8"/>
      <c r="W160" s="41"/>
      <c r="X160" s="8"/>
      <c r="Y160" s="8"/>
    </row>
    <row r="161" spans="1:25" ht="12.75">
      <c r="A161" s="53"/>
      <c r="B161" s="8"/>
      <c r="C161" s="51"/>
      <c r="D161" s="51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41"/>
      <c r="R161" s="8"/>
      <c r="S161" s="41"/>
      <c r="T161" s="8"/>
      <c r="U161" s="41"/>
      <c r="V161" s="8"/>
      <c r="W161" s="41"/>
      <c r="X161" s="8"/>
      <c r="Y161" s="8"/>
    </row>
    <row r="162" spans="1:25" ht="12.75">
      <c r="A162" s="53"/>
      <c r="B162" s="8"/>
      <c r="C162" s="51"/>
      <c r="D162" s="51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41"/>
      <c r="R162" s="8"/>
      <c r="S162" s="41"/>
      <c r="T162" s="8"/>
      <c r="U162" s="41"/>
      <c r="V162" s="8"/>
      <c r="W162" s="41"/>
      <c r="X162" s="8"/>
      <c r="Y162" s="8"/>
    </row>
    <row r="163" spans="1:25" ht="12.75">
      <c r="A163" s="53"/>
      <c r="B163" s="8"/>
      <c r="C163" s="51"/>
      <c r="D163" s="51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41"/>
      <c r="R163" s="8"/>
      <c r="S163" s="41"/>
      <c r="T163" s="8"/>
      <c r="U163" s="41"/>
      <c r="V163" s="8"/>
      <c r="W163" s="41"/>
      <c r="X163" s="8"/>
      <c r="Y163" s="8"/>
    </row>
    <row r="164" spans="1:25" ht="12.75">
      <c r="A164" s="53"/>
      <c r="B164" s="8"/>
      <c r="C164" s="51"/>
      <c r="D164" s="51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41"/>
      <c r="R164" s="8"/>
      <c r="S164" s="41"/>
      <c r="T164" s="8"/>
      <c r="U164" s="41"/>
      <c r="V164" s="8"/>
      <c r="W164" s="41"/>
      <c r="X164" s="8"/>
      <c r="Y164" s="8"/>
    </row>
    <row r="165" spans="1:25" ht="12.75">
      <c r="A165" s="53"/>
      <c r="B165" s="8"/>
      <c r="C165" s="51"/>
      <c r="D165" s="51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41"/>
      <c r="R165" s="8"/>
      <c r="S165" s="41"/>
      <c r="T165" s="8"/>
      <c r="U165" s="41"/>
      <c r="V165" s="8"/>
      <c r="W165" s="41"/>
      <c r="X165" s="8"/>
      <c r="Y165" s="8"/>
    </row>
    <row r="166" spans="1:25" ht="12.75">
      <c r="A166" s="53"/>
      <c r="B166" s="8"/>
      <c r="C166" s="51"/>
      <c r="D166" s="51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41"/>
      <c r="R166" s="8"/>
      <c r="S166" s="41"/>
      <c r="T166" s="8"/>
      <c r="U166" s="41"/>
      <c r="V166" s="8"/>
      <c r="W166" s="41"/>
      <c r="X166" s="8"/>
      <c r="Y166" s="8"/>
    </row>
    <row r="167" spans="1:25" ht="12.75">
      <c r="A167" s="53"/>
      <c r="B167" s="8"/>
      <c r="C167" s="51"/>
      <c r="D167" s="51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41"/>
      <c r="R167" s="8"/>
      <c r="S167" s="41"/>
      <c r="T167" s="8"/>
      <c r="U167" s="41"/>
      <c r="V167" s="8"/>
      <c r="W167" s="41"/>
      <c r="X167" s="8"/>
      <c r="Y167" s="8"/>
    </row>
    <row r="168" spans="1:25" ht="12.75">
      <c r="A168" s="53"/>
      <c r="B168" s="8"/>
      <c r="C168" s="51"/>
      <c r="D168" s="51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41"/>
      <c r="R168" s="8"/>
      <c r="S168" s="41"/>
      <c r="T168" s="8"/>
      <c r="U168" s="41"/>
      <c r="V168" s="8"/>
      <c r="W168" s="41"/>
      <c r="X168" s="8"/>
      <c r="Y168" s="8"/>
    </row>
    <row r="169" spans="1:25" ht="12.75">
      <c r="A169" s="53"/>
      <c r="B169" s="8"/>
      <c r="C169" s="51"/>
      <c r="D169" s="51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41"/>
      <c r="R169" s="8"/>
      <c r="S169" s="41"/>
      <c r="T169" s="8"/>
      <c r="U169" s="41"/>
      <c r="V169" s="8"/>
      <c r="W169" s="41"/>
      <c r="X169" s="8"/>
      <c r="Y169" s="8"/>
    </row>
    <row r="170" ht="12.75">
      <c r="Y170" s="8"/>
    </row>
  </sheetData>
  <sheetProtection/>
  <mergeCells count="80">
    <mergeCell ref="A1:X1"/>
    <mergeCell ref="A2:X2"/>
    <mergeCell ref="A3:X3"/>
    <mergeCell ref="A4:B7"/>
    <mergeCell ref="C4:C7"/>
    <mergeCell ref="E4:E7"/>
    <mergeCell ref="F4:F7"/>
    <mergeCell ref="O4:P6"/>
    <mergeCell ref="D4:D7"/>
    <mergeCell ref="A8:B8"/>
    <mergeCell ref="Q4:R6"/>
    <mergeCell ref="S4:T6"/>
    <mergeCell ref="U4:V6"/>
    <mergeCell ref="W4:X6"/>
    <mergeCell ref="G5:H6"/>
    <mergeCell ref="I5:J6"/>
    <mergeCell ref="K5:L6"/>
    <mergeCell ref="M5:N6"/>
    <mergeCell ref="G4:N4"/>
    <mergeCell ref="A46:A49"/>
    <mergeCell ref="B46:B49"/>
    <mergeCell ref="C46:C49"/>
    <mergeCell ref="A16:B16"/>
    <mergeCell ref="A9:X9"/>
    <mergeCell ref="A11:B11"/>
    <mergeCell ref="A38:C38"/>
    <mergeCell ref="A21:X21"/>
    <mergeCell ref="Q46:R48"/>
    <mergeCell ref="C14:D14"/>
    <mergeCell ref="M47:N48"/>
    <mergeCell ref="C15:D15"/>
    <mergeCell ref="B42:P42"/>
    <mergeCell ref="I47:J48"/>
    <mergeCell ref="E46:E49"/>
    <mergeCell ref="F46:F49"/>
    <mergeCell ref="G46:L46"/>
    <mergeCell ref="Q73:R75"/>
    <mergeCell ref="F73:F76"/>
    <mergeCell ref="O73:P75"/>
    <mergeCell ref="M74:N75"/>
    <mergeCell ref="E73:E76"/>
    <mergeCell ref="G73:L73"/>
    <mergeCell ref="B71:P71"/>
    <mergeCell ref="W73:X75"/>
    <mergeCell ref="G74:H75"/>
    <mergeCell ref="I74:J75"/>
    <mergeCell ref="K74:L75"/>
    <mergeCell ref="B97:C97"/>
    <mergeCell ref="S73:T75"/>
    <mergeCell ref="B95:C95"/>
    <mergeCell ref="B73:B76"/>
    <mergeCell ref="C73:C76"/>
    <mergeCell ref="A73:A76"/>
    <mergeCell ref="B100:B102"/>
    <mergeCell ref="B81:C81"/>
    <mergeCell ref="B72:P72"/>
    <mergeCell ref="B43:P43"/>
    <mergeCell ref="B44:P44"/>
    <mergeCell ref="B45:P45"/>
    <mergeCell ref="B55:C55"/>
    <mergeCell ref="G47:H48"/>
    <mergeCell ref="K47:L48"/>
    <mergeCell ref="B78:C78"/>
    <mergeCell ref="B93:C93"/>
    <mergeCell ref="A100:A102"/>
    <mergeCell ref="B85:C85"/>
    <mergeCell ref="B87:C87"/>
    <mergeCell ref="A88:A89"/>
    <mergeCell ref="B88:B89"/>
    <mergeCell ref="B99:C99"/>
    <mergeCell ref="A12:X12"/>
    <mergeCell ref="C11:D11"/>
    <mergeCell ref="B51:C51"/>
    <mergeCell ref="B70:P70"/>
    <mergeCell ref="B103:C103"/>
    <mergeCell ref="A14:B14"/>
    <mergeCell ref="A15:B15"/>
    <mergeCell ref="B91:C91"/>
    <mergeCell ref="A13:B13"/>
    <mergeCell ref="A39:B39"/>
  </mergeCells>
  <printOptions/>
  <pageMargins left="0.2362204724409449" right="0.1968503937007874" top="0.1968503937007874" bottom="0.1968503937007874" header="0.15748031496062992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1"/>
  <sheetViews>
    <sheetView showZeros="0" view="pageBreakPreview" zoomScaleSheetLayoutView="100" zoomScalePageLayoutView="0" workbookViewId="0" topLeftCell="A61">
      <selection activeCell="G72" sqref="G72:U72"/>
    </sheetView>
  </sheetViews>
  <sheetFormatPr defaultColWidth="9.00390625" defaultRowHeight="12.75"/>
  <cols>
    <col min="1" max="1" width="24.75390625" style="0" customWidth="1"/>
    <col min="2" max="2" width="8.375" style="0" customWidth="1"/>
    <col min="3" max="3" width="12.75390625" style="0" customWidth="1"/>
    <col min="4" max="4" width="9.375" style="0" customWidth="1"/>
    <col min="5" max="5" width="10.125" style="0" customWidth="1"/>
    <col min="6" max="6" width="6.00390625" style="0" customWidth="1"/>
    <col min="7" max="7" width="7.625" style="0" customWidth="1"/>
    <col min="8" max="8" width="6.25390625" style="0" customWidth="1"/>
    <col min="9" max="9" width="7.00390625" style="0" customWidth="1"/>
    <col min="10" max="10" width="6.75390625" style="0" customWidth="1"/>
    <col min="11" max="11" width="7.25390625" style="0" customWidth="1"/>
    <col min="12" max="12" width="5.125" style="0" customWidth="1"/>
    <col min="13" max="13" width="7.00390625" style="0" customWidth="1"/>
    <col min="14" max="14" width="4.875" style="0" customWidth="1"/>
    <col min="15" max="15" width="7.25390625" style="0" customWidth="1"/>
    <col min="16" max="16" width="6.00390625" style="0" customWidth="1"/>
    <col min="17" max="17" width="7.75390625" style="0" customWidth="1"/>
    <col min="18" max="18" width="6.125" style="0" customWidth="1"/>
    <col min="19" max="19" width="8.125" style="0" customWidth="1"/>
    <col min="20" max="20" width="6.125" style="0" customWidth="1"/>
    <col min="21" max="21" width="7.375" style="0" customWidth="1"/>
  </cols>
  <sheetData>
    <row r="1" spans="1:21" s="1" customFormat="1" ht="18" customHeight="1">
      <c r="A1" s="356" t="s">
        <v>53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</row>
    <row r="2" spans="1:21" s="1" customFormat="1" ht="15.75" customHeight="1" thickBot="1">
      <c r="A2" s="357" t="s">
        <v>108</v>
      </c>
      <c r="B2" s="357"/>
      <c r="C2" s="357"/>
      <c r="D2" s="357"/>
      <c r="E2" s="357"/>
      <c r="F2" s="357"/>
      <c r="G2" s="357"/>
      <c r="H2" s="357"/>
      <c r="I2" s="358"/>
      <c r="J2" s="357"/>
      <c r="K2" s="358"/>
      <c r="L2" s="357"/>
      <c r="M2" s="358"/>
      <c r="N2" s="357"/>
      <c r="O2" s="358"/>
      <c r="P2" s="357"/>
      <c r="Q2" s="358"/>
      <c r="R2" s="357"/>
      <c r="S2" s="358"/>
      <c r="T2" s="357"/>
      <c r="U2" s="358"/>
    </row>
    <row r="3" spans="1:21" s="2" customFormat="1" ht="12.75" customHeight="1">
      <c r="A3" s="352" t="s">
        <v>30</v>
      </c>
      <c r="B3" s="327" t="s">
        <v>22</v>
      </c>
      <c r="C3" s="246" t="s">
        <v>42</v>
      </c>
      <c r="D3" s="327" t="s">
        <v>47</v>
      </c>
      <c r="E3" s="327" t="s">
        <v>48</v>
      </c>
      <c r="F3" s="345" t="s">
        <v>32</v>
      </c>
      <c r="G3" s="345"/>
      <c r="H3" s="345"/>
      <c r="I3" s="346"/>
      <c r="J3" s="345"/>
      <c r="K3" s="346"/>
      <c r="L3" s="327" t="s">
        <v>3</v>
      </c>
      <c r="M3" s="349"/>
      <c r="N3" s="327" t="s">
        <v>23</v>
      </c>
      <c r="O3" s="349"/>
      <c r="P3" s="327" t="s">
        <v>24</v>
      </c>
      <c r="Q3" s="359"/>
      <c r="R3" s="327" t="s">
        <v>25</v>
      </c>
      <c r="S3" s="349"/>
      <c r="T3" s="327" t="s">
        <v>26</v>
      </c>
      <c r="U3" s="362"/>
    </row>
    <row r="4" spans="1:21" s="2" customFormat="1" ht="12.75">
      <c r="A4" s="353"/>
      <c r="B4" s="328"/>
      <c r="C4" s="247"/>
      <c r="D4" s="328"/>
      <c r="E4" s="328"/>
      <c r="F4" s="331" t="s">
        <v>27</v>
      </c>
      <c r="G4" s="331"/>
      <c r="H4" s="331" t="s">
        <v>28</v>
      </c>
      <c r="I4" s="365"/>
      <c r="J4" s="331" t="s">
        <v>29</v>
      </c>
      <c r="K4" s="365"/>
      <c r="L4" s="328"/>
      <c r="M4" s="350"/>
      <c r="N4" s="328"/>
      <c r="O4" s="350"/>
      <c r="P4" s="328"/>
      <c r="Q4" s="360"/>
      <c r="R4" s="328"/>
      <c r="S4" s="350"/>
      <c r="T4" s="328"/>
      <c r="U4" s="363"/>
    </row>
    <row r="5" spans="1:21" s="2" customFormat="1" ht="21" customHeight="1">
      <c r="A5" s="354"/>
      <c r="B5" s="328"/>
      <c r="C5" s="247"/>
      <c r="D5" s="328"/>
      <c r="E5" s="328"/>
      <c r="F5" s="331"/>
      <c r="G5" s="331"/>
      <c r="H5" s="331"/>
      <c r="I5" s="365"/>
      <c r="J5" s="331"/>
      <c r="K5" s="365"/>
      <c r="L5" s="251"/>
      <c r="M5" s="351"/>
      <c r="N5" s="251"/>
      <c r="O5" s="351"/>
      <c r="P5" s="251"/>
      <c r="Q5" s="361"/>
      <c r="R5" s="251"/>
      <c r="S5" s="351"/>
      <c r="T5" s="251"/>
      <c r="U5" s="364"/>
    </row>
    <row r="6" spans="1:21" s="2" customFormat="1" ht="14.25" customHeight="1" thickBot="1">
      <c r="A6" s="355"/>
      <c r="B6" s="251"/>
      <c r="C6" s="252"/>
      <c r="D6" s="251"/>
      <c r="E6" s="251"/>
      <c r="F6" s="33" t="s">
        <v>4</v>
      </c>
      <c r="G6" s="33" t="s">
        <v>5</v>
      </c>
      <c r="H6" s="33" t="s">
        <v>4</v>
      </c>
      <c r="I6" s="61" t="s">
        <v>5</v>
      </c>
      <c r="J6" s="33" t="s">
        <v>4</v>
      </c>
      <c r="K6" s="61" t="s">
        <v>5</v>
      </c>
      <c r="L6" s="58" t="s">
        <v>4</v>
      </c>
      <c r="M6" s="30" t="s">
        <v>5</v>
      </c>
      <c r="N6" s="58" t="s">
        <v>4</v>
      </c>
      <c r="O6" s="31" t="s">
        <v>5</v>
      </c>
      <c r="P6" s="58" t="s">
        <v>4</v>
      </c>
      <c r="Q6" s="30" t="s">
        <v>5</v>
      </c>
      <c r="R6" s="58" t="s">
        <v>4</v>
      </c>
      <c r="S6" s="30" t="s">
        <v>5</v>
      </c>
      <c r="T6" s="58" t="s">
        <v>4</v>
      </c>
      <c r="U6" s="32" t="s">
        <v>5</v>
      </c>
    </row>
    <row r="7" spans="1:21" s="2" customFormat="1" ht="13.5" thickBot="1">
      <c r="A7" s="3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7">
        <v>9</v>
      </c>
      <c r="J7" s="26">
        <v>10</v>
      </c>
      <c r="K7" s="27">
        <v>11</v>
      </c>
      <c r="L7" s="26">
        <v>12</v>
      </c>
      <c r="M7" s="27">
        <v>13</v>
      </c>
      <c r="N7" s="26">
        <v>14</v>
      </c>
      <c r="O7" s="28">
        <v>15</v>
      </c>
      <c r="P7" s="26">
        <v>16</v>
      </c>
      <c r="Q7" s="27">
        <v>17</v>
      </c>
      <c r="R7" s="26">
        <v>18</v>
      </c>
      <c r="S7" s="27">
        <v>19</v>
      </c>
      <c r="T7" s="26">
        <v>20</v>
      </c>
      <c r="U7" s="29">
        <v>21</v>
      </c>
    </row>
    <row r="8" spans="1:21" s="2" customFormat="1" ht="19.5" customHeight="1" thickBot="1">
      <c r="A8" s="256" t="s">
        <v>54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8"/>
    </row>
    <row r="9" spans="1:21" s="2" customFormat="1" ht="40.5" customHeight="1">
      <c r="A9" s="343" t="s">
        <v>103</v>
      </c>
      <c r="B9" s="152" t="s">
        <v>15</v>
      </c>
      <c r="C9" s="96" t="s">
        <v>37</v>
      </c>
      <c r="D9" s="153">
        <v>18</v>
      </c>
      <c r="E9" s="153">
        <v>18</v>
      </c>
      <c r="F9" s="97">
        <v>1</v>
      </c>
      <c r="G9" s="78">
        <f aca="true" t="shared" si="0" ref="G9:G14">F9/E9</f>
        <v>0.05555555555555555</v>
      </c>
      <c r="H9" s="97">
        <v>9</v>
      </c>
      <c r="I9" s="78">
        <f aca="true" t="shared" si="1" ref="I9:I15">H9/E9</f>
        <v>0.5</v>
      </c>
      <c r="J9" s="154">
        <v>8</v>
      </c>
      <c r="K9" s="78">
        <f aca="true" t="shared" si="2" ref="K9:K15">J9/E9</f>
        <v>0.4444444444444444</v>
      </c>
      <c r="L9" s="154"/>
      <c r="M9" s="78">
        <f aca="true" t="shared" si="3" ref="M9:M15">L9/E9</f>
        <v>0</v>
      </c>
      <c r="N9" s="154"/>
      <c r="O9" s="78">
        <f aca="true" t="shared" si="4" ref="O9:O14">N9/$E9</f>
        <v>0</v>
      </c>
      <c r="P9" s="154"/>
      <c r="Q9" s="78">
        <f aca="true" t="shared" si="5" ref="Q9:Q14">P9/$E9</f>
        <v>0</v>
      </c>
      <c r="R9" s="154"/>
      <c r="S9" s="78">
        <f aca="true" t="shared" si="6" ref="S9:S14">R9/$E9</f>
        <v>0</v>
      </c>
      <c r="T9" s="154"/>
      <c r="U9" s="76">
        <f aca="true" t="shared" si="7" ref="U9:U14">T9/$E9</f>
        <v>0</v>
      </c>
    </row>
    <row r="10" spans="1:21" s="2" customFormat="1" ht="41.25" customHeight="1">
      <c r="A10" s="344"/>
      <c r="B10" s="86" t="s">
        <v>16</v>
      </c>
      <c r="C10" s="102" t="s">
        <v>37</v>
      </c>
      <c r="D10" s="82">
        <v>19</v>
      </c>
      <c r="E10" s="82">
        <v>19</v>
      </c>
      <c r="F10" s="70">
        <v>3</v>
      </c>
      <c r="G10" s="62">
        <f t="shared" si="0"/>
        <v>0.15789473684210525</v>
      </c>
      <c r="H10" s="70">
        <v>12</v>
      </c>
      <c r="I10" s="62">
        <f t="shared" si="1"/>
        <v>0.631578947368421</v>
      </c>
      <c r="J10" s="4">
        <v>4</v>
      </c>
      <c r="K10" s="62">
        <f t="shared" si="2"/>
        <v>0.21052631578947367</v>
      </c>
      <c r="L10" s="4">
        <f>SUM(2)</f>
        <v>2</v>
      </c>
      <c r="M10" s="62">
        <f t="shared" si="3"/>
        <v>0.10526315789473684</v>
      </c>
      <c r="N10" s="4"/>
      <c r="O10" s="62">
        <f t="shared" si="4"/>
        <v>0</v>
      </c>
      <c r="P10" s="4"/>
      <c r="Q10" s="62">
        <f t="shared" si="5"/>
        <v>0</v>
      </c>
      <c r="R10" s="4"/>
      <c r="S10" s="62">
        <f t="shared" si="6"/>
        <v>0</v>
      </c>
      <c r="T10" s="4"/>
      <c r="U10" s="83">
        <f t="shared" si="7"/>
        <v>0</v>
      </c>
    </row>
    <row r="11" spans="1:21" s="2" customFormat="1" ht="39" customHeight="1">
      <c r="A11" s="368" t="s">
        <v>101</v>
      </c>
      <c r="B11" s="86" t="s">
        <v>15</v>
      </c>
      <c r="C11" s="102" t="s">
        <v>37</v>
      </c>
      <c r="D11" s="82">
        <v>20</v>
      </c>
      <c r="E11" s="82">
        <v>20</v>
      </c>
      <c r="F11" s="70">
        <v>7</v>
      </c>
      <c r="G11" s="62">
        <f t="shared" si="0"/>
        <v>0.35</v>
      </c>
      <c r="H11" s="70">
        <v>8</v>
      </c>
      <c r="I11" s="62">
        <f t="shared" si="1"/>
        <v>0.4</v>
      </c>
      <c r="J11" s="4">
        <v>5</v>
      </c>
      <c r="K11" s="62">
        <f t="shared" si="2"/>
        <v>0.25</v>
      </c>
      <c r="L11" s="4">
        <v>2</v>
      </c>
      <c r="M11" s="62">
        <f t="shared" si="3"/>
        <v>0.1</v>
      </c>
      <c r="N11" s="4"/>
      <c r="O11" s="62">
        <f t="shared" si="4"/>
        <v>0</v>
      </c>
      <c r="P11" s="4"/>
      <c r="Q11" s="62">
        <f t="shared" si="5"/>
        <v>0</v>
      </c>
      <c r="R11" s="4"/>
      <c r="S11" s="62">
        <f t="shared" si="6"/>
        <v>0</v>
      </c>
      <c r="T11" s="4"/>
      <c r="U11" s="83">
        <f t="shared" si="7"/>
        <v>0</v>
      </c>
    </row>
    <row r="12" spans="1:21" s="2" customFormat="1" ht="39" customHeight="1">
      <c r="A12" s="369"/>
      <c r="B12" s="86" t="s">
        <v>16</v>
      </c>
      <c r="C12" s="102" t="s">
        <v>37</v>
      </c>
      <c r="D12" s="82">
        <v>19</v>
      </c>
      <c r="E12" s="82">
        <v>19</v>
      </c>
      <c r="F12" s="70">
        <v>9</v>
      </c>
      <c r="G12" s="62">
        <f t="shared" si="0"/>
        <v>0.47368421052631576</v>
      </c>
      <c r="H12" s="70">
        <v>10</v>
      </c>
      <c r="I12" s="62">
        <f t="shared" si="1"/>
        <v>0.5263157894736842</v>
      </c>
      <c r="J12" s="4"/>
      <c r="K12" s="62">
        <f t="shared" si="2"/>
        <v>0</v>
      </c>
      <c r="L12" s="4">
        <v>2</v>
      </c>
      <c r="M12" s="62">
        <f t="shared" si="3"/>
        <v>0.10526315789473684</v>
      </c>
      <c r="N12" s="4"/>
      <c r="O12" s="62">
        <f t="shared" si="4"/>
        <v>0</v>
      </c>
      <c r="P12" s="4"/>
      <c r="Q12" s="62">
        <f t="shared" si="5"/>
        <v>0</v>
      </c>
      <c r="R12" s="4"/>
      <c r="S12" s="62">
        <f t="shared" si="6"/>
        <v>0</v>
      </c>
      <c r="T12" s="4"/>
      <c r="U12" s="83">
        <f t="shared" si="7"/>
        <v>0</v>
      </c>
    </row>
    <row r="13" spans="1:21" s="2" customFormat="1" ht="39" customHeight="1">
      <c r="A13" s="368" t="s">
        <v>94</v>
      </c>
      <c r="B13" s="86" t="s">
        <v>15</v>
      </c>
      <c r="C13" s="102" t="s">
        <v>37</v>
      </c>
      <c r="D13" s="82">
        <v>21</v>
      </c>
      <c r="E13" s="82">
        <v>21</v>
      </c>
      <c r="F13" s="70">
        <v>6</v>
      </c>
      <c r="G13" s="62">
        <f t="shared" si="0"/>
        <v>0.2857142857142857</v>
      </c>
      <c r="H13" s="70">
        <v>10</v>
      </c>
      <c r="I13" s="62">
        <f t="shared" si="1"/>
        <v>0.47619047619047616</v>
      </c>
      <c r="J13" s="4">
        <v>5</v>
      </c>
      <c r="K13" s="62">
        <f t="shared" si="2"/>
        <v>0.23809523809523808</v>
      </c>
      <c r="L13" s="4">
        <v>4</v>
      </c>
      <c r="M13" s="62">
        <f t="shared" si="3"/>
        <v>0.19047619047619047</v>
      </c>
      <c r="N13" s="4"/>
      <c r="O13" s="62">
        <f t="shared" si="4"/>
        <v>0</v>
      </c>
      <c r="P13" s="4"/>
      <c r="Q13" s="62">
        <f t="shared" si="5"/>
        <v>0</v>
      </c>
      <c r="R13" s="4"/>
      <c r="S13" s="62">
        <f t="shared" si="6"/>
        <v>0</v>
      </c>
      <c r="T13" s="4"/>
      <c r="U13" s="83">
        <f t="shared" si="7"/>
        <v>0</v>
      </c>
    </row>
    <row r="14" spans="1:21" s="2" customFormat="1" ht="41.25" customHeight="1" thickBot="1">
      <c r="A14" s="370"/>
      <c r="B14" s="86" t="s">
        <v>16</v>
      </c>
      <c r="C14" s="102" t="s">
        <v>37</v>
      </c>
      <c r="D14" s="82">
        <v>20</v>
      </c>
      <c r="E14" s="82">
        <v>20</v>
      </c>
      <c r="F14" s="70">
        <v>11</v>
      </c>
      <c r="G14" s="62">
        <f t="shared" si="0"/>
        <v>0.55</v>
      </c>
      <c r="H14" s="70">
        <v>9</v>
      </c>
      <c r="I14" s="62">
        <f t="shared" si="1"/>
        <v>0.45</v>
      </c>
      <c r="J14" s="4"/>
      <c r="K14" s="62">
        <f t="shared" si="2"/>
        <v>0</v>
      </c>
      <c r="L14" s="4"/>
      <c r="M14" s="62">
        <f t="shared" si="3"/>
        <v>0</v>
      </c>
      <c r="N14" s="4"/>
      <c r="O14" s="62">
        <f t="shared" si="4"/>
        <v>0</v>
      </c>
      <c r="P14" s="4"/>
      <c r="Q14" s="62">
        <f t="shared" si="5"/>
        <v>0</v>
      </c>
      <c r="R14" s="4"/>
      <c r="S14" s="62">
        <f t="shared" si="6"/>
        <v>0</v>
      </c>
      <c r="T14" s="4"/>
      <c r="U14" s="83">
        <f t="shared" si="7"/>
        <v>0</v>
      </c>
    </row>
    <row r="15" spans="1:21" s="34" customFormat="1" ht="23.25" customHeight="1" thickBot="1">
      <c r="A15" s="231" t="s">
        <v>38</v>
      </c>
      <c r="B15" s="232"/>
      <c r="C15" s="234"/>
      <c r="D15" s="93">
        <f>SUM(D9+D10+D11+D12+D13+D14)</f>
        <v>117</v>
      </c>
      <c r="E15" s="93">
        <f>SUM(E9+E10+E11+E12+E13+E14)</f>
        <v>117</v>
      </c>
      <c r="F15" s="93">
        <f>SUM(F9+F10+F11+F12+F13+F14)</f>
        <v>37</v>
      </c>
      <c r="G15" s="49">
        <f>F15/D15</f>
        <v>0.3162393162393162</v>
      </c>
      <c r="H15" s="100">
        <f>SUM(H9+H10+H11+H12+H13+H14)</f>
        <v>58</v>
      </c>
      <c r="I15" s="49">
        <f t="shared" si="1"/>
        <v>0.49572649572649574</v>
      </c>
      <c r="J15" s="48">
        <f>SUM(J9+J10+J11+J12+J13+J14)</f>
        <v>22</v>
      </c>
      <c r="K15" s="49">
        <f t="shared" si="2"/>
        <v>0.18803418803418803</v>
      </c>
      <c r="L15" s="48">
        <f>SUM(L9+L10+L11+L12+L13+L14)</f>
        <v>10</v>
      </c>
      <c r="M15" s="49">
        <f t="shared" si="3"/>
        <v>0.08547008547008547</v>
      </c>
      <c r="N15" s="48">
        <f>SUM(N9+N11)</f>
        <v>0</v>
      </c>
      <c r="O15" s="49">
        <f>N15/E15</f>
        <v>0</v>
      </c>
      <c r="P15" s="48">
        <f>SUM(P9+P11)</f>
        <v>0</v>
      </c>
      <c r="Q15" s="49">
        <f>P15/E15</f>
        <v>0</v>
      </c>
      <c r="R15" s="48">
        <f>SUM(R9+R11)</f>
        <v>0</v>
      </c>
      <c r="S15" s="49">
        <f>R15/E15</f>
        <v>0</v>
      </c>
      <c r="T15" s="48">
        <f>SUM(T9+T11)</f>
        <v>0</v>
      </c>
      <c r="U15" s="50">
        <f>T15/E15</f>
        <v>0</v>
      </c>
    </row>
    <row r="16" spans="1:21" s="47" customFormat="1" ht="21.75" customHeight="1" thickBot="1">
      <c r="A16" s="256" t="s">
        <v>49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8"/>
    </row>
    <row r="17" spans="1:21" s="124" customFormat="1" ht="40.5" customHeight="1">
      <c r="A17" s="119" t="s">
        <v>85</v>
      </c>
      <c r="B17" s="120" t="s">
        <v>15</v>
      </c>
      <c r="C17" s="121" t="s">
        <v>37</v>
      </c>
      <c r="D17" s="122">
        <v>20</v>
      </c>
      <c r="E17" s="122">
        <v>20</v>
      </c>
      <c r="F17" s="123">
        <v>16</v>
      </c>
      <c r="G17" s="59">
        <f aca="true" t="shared" si="8" ref="G17:G22">F17/E17</f>
        <v>0.8</v>
      </c>
      <c r="H17" s="123">
        <v>4</v>
      </c>
      <c r="I17" s="59">
        <f aca="true" t="shared" si="9" ref="I17:I22">H17/E17</f>
        <v>0.2</v>
      </c>
      <c r="J17" s="123"/>
      <c r="K17" s="59">
        <f aca="true" t="shared" si="10" ref="K17:K22">J17/E17</f>
        <v>0</v>
      </c>
      <c r="L17" s="123">
        <v>5</v>
      </c>
      <c r="M17" s="59">
        <f aca="true" t="shared" si="11" ref="M17:M22">L17/E17</f>
        <v>0.25</v>
      </c>
      <c r="N17" s="123"/>
      <c r="O17" s="59">
        <f aca="true" t="shared" si="12" ref="O17:O22">N17/$E17</f>
        <v>0</v>
      </c>
      <c r="P17" s="123">
        <v>20</v>
      </c>
      <c r="Q17" s="59">
        <f aca="true" t="shared" si="13" ref="Q17:Q22">P17/$E17</f>
        <v>1</v>
      </c>
      <c r="R17" s="123"/>
      <c r="S17" s="59">
        <f aca="true" t="shared" si="14" ref="S17:S22">R17/$E17</f>
        <v>0</v>
      </c>
      <c r="T17" s="123">
        <v>2</v>
      </c>
      <c r="U17" s="77">
        <f aca="true" t="shared" si="15" ref="U17:U22">T17/$E17</f>
        <v>0.1</v>
      </c>
    </row>
    <row r="18" spans="1:22" s="89" customFormat="1" ht="39.75" customHeight="1">
      <c r="A18" s="125" t="s">
        <v>86</v>
      </c>
      <c r="B18" s="86" t="s">
        <v>15</v>
      </c>
      <c r="C18" s="81" t="s">
        <v>37</v>
      </c>
      <c r="D18" s="87">
        <v>17</v>
      </c>
      <c r="E18" s="87">
        <v>17</v>
      </c>
      <c r="F18" s="70">
        <v>9</v>
      </c>
      <c r="G18" s="62">
        <f t="shared" si="8"/>
        <v>0.5294117647058824</v>
      </c>
      <c r="H18" s="70">
        <v>7</v>
      </c>
      <c r="I18" s="62">
        <f t="shared" si="9"/>
        <v>0.4117647058823529</v>
      </c>
      <c r="J18" s="70">
        <v>1</v>
      </c>
      <c r="K18" s="62">
        <f t="shared" si="10"/>
        <v>0.058823529411764705</v>
      </c>
      <c r="L18" s="70">
        <v>5</v>
      </c>
      <c r="M18" s="62">
        <f t="shared" si="11"/>
        <v>0.29411764705882354</v>
      </c>
      <c r="N18" s="70"/>
      <c r="O18" s="62">
        <f t="shared" si="12"/>
        <v>0</v>
      </c>
      <c r="P18" s="70">
        <v>17</v>
      </c>
      <c r="Q18" s="62">
        <f t="shared" si="13"/>
        <v>1</v>
      </c>
      <c r="R18" s="70"/>
      <c r="S18" s="62">
        <f t="shared" si="14"/>
        <v>0</v>
      </c>
      <c r="T18" s="70">
        <v>3</v>
      </c>
      <c r="U18" s="83">
        <f t="shared" si="15"/>
        <v>0.17647058823529413</v>
      </c>
      <c r="V18" s="88"/>
    </row>
    <row r="19" spans="1:22" s="89" customFormat="1" ht="40.5" customHeight="1">
      <c r="A19" s="85" t="s">
        <v>77</v>
      </c>
      <c r="B19" s="86" t="s">
        <v>15</v>
      </c>
      <c r="C19" s="81" t="s">
        <v>37</v>
      </c>
      <c r="D19" s="87">
        <v>27</v>
      </c>
      <c r="E19" s="87">
        <v>27</v>
      </c>
      <c r="F19" s="70">
        <v>19</v>
      </c>
      <c r="G19" s="62">
        <f t="shared" si="8"/>
        <v>0.7037037037037037</v>
      </c>
      <c r="H19" s="70">
        <v>4</v>
      </c>
      <c r="I19" s="62">
        <f t="shared" si="9"/>
        <v>0.14814814814814814</v>
      </c>
      <c r="J19" s="70">
        <v>4</v>
      </c>
      <c r="K19" s="62">
        <f t="shared" si="10"/>
        <v>0.14814814814814814</v>
      </c>
      <c r="L19" s="70">
        <v>6</v>
      </c>
      <c r="M19" s="62">
        <f t="shared" si="11"/>
        <v>0.2222222222222222</v>
      </c>
      <c r="N19" s="70">
        <v>2</v>
      </c>
      <c r="O19" s="62">
        <f t="shared" si="12"/>
        <v>0.07407407407407407</v>
      </c>
      <c r="P19" s="70"/>
      <c r="Q19" s="62">
        <f t="shared" si="13"/>
        <v>0</v>
      </c>
      <c r="R19" s="70">
        <v>27</v>
      </c>
      <c r="S19" s="62">
        <f t="shared" si="14"/>
        <v>1</v>
      </c>
      <c r="T19" s="70">
        <v>3</v>
      </c>
      <c r="U19" s="83">
        <f t="shared" si="15"/>
        <v>0.1111111111111111</v>
      </c>
      <c r="V19" s="88"/>
    </row>
    <row r="20" spans="1:22" s="89" customFormat="1" ht="54" customHeight="1">
      <c r="A20" s="125" t="s">
        <v>99</v>
      </c>
      <c r="B20" s="86" t="s">
        <v>15</v>
      </c>
      <c r="C20" s="102" t="s">
        <v>37</v>
      </c>
      <c r="D20" s="87">
        <v>31</v>
      </c>
      <c r="E20" s="87">
        <v>31</v>
      </c>
      <c r="F20" s="70">
        <v>14</v>
      </c>
      <c r="G20" s="62">
        <f t="shared" si="8"/>
        <v>0.45161290322580644</v>
      </c>
      <c r="H20" s="70">
        <v>13</v>
      </c>
      <c r="I20" s="62">
        <f t="shared" si="9"/>
        <v>0.41935483870967744</v>
      </c>
      <c r="J20" s="70">
        <v>4</v>
      </c>
      <c r="K20" s="62">
        <f t="shared" si="10"/>
        <v>0.12903225806451613</v>
      </c>
      <c r="L20" s="70">
        <v>2</v>
      </c>
      <c r="M20" s="62">
        <f t="shared" si="11"/>
        <v>0.06451612903225806</v>
      </c>
      <c r="N20" s="70"/>
      <c r="O20" s="62">
        <f t="shared" si="12"/>
        <v>0</v>
      </c>
      <c r="P20" s="70"/>
      <c r="Q20" s="62">
        <f t="shared" si="13"/>
        <v>0</v>
      </c>
      <c r="R20" s="70"/>
      <c r="S20" s="62">
        <f t="shared" si="14"/>
        <v>0</v>
      </c>
      <c r="T20" s="70"/>
      <c r="U20" s="83">
        <f t="shared" si="15"/>
        <v>0</v>
      </c>
      <c r="V20" s="88"/>
    </row>
    <row r="21" spans="1:21" s="2" customFormat="1" ht="42" customHeight="1" thickBot="1">
      <c r="A21" s="147" t="s">
        <v>100</v>
      </c>
      <c r="B21" s="120" t="s">
        <v>15</v>
      </c>
      <c r="C21" s="121" t="s">
        <v>37</v>
      </c>
      <c r="D21" s="92">
        <v>13</v>
      </c>
      <c r="E21" s="92">
        <v>13</v>
      </c>
      <c r="F21" s="92">
        <v>10</v>
      </c>
      <c r="G21" s="59">
        <f t="shared" si="8"/>
        <v>0.7692307692307693</v>
      </c>
      <c r="H21" s="60">
        <v>2</v>
      </c>
      <c r="I21" s="59">
        <f t="shared" si="9"/>
        <v>0.15384615384615385</v>
      </c>
      <c r="J21" s="60">
        <v>1</v>
      </c>
      <c r="K21" s="59">
        <f t="shared" si="10"/>
        <v>0.07692307692307693</v>
      </c>
      <c r="L21" s="60">
        <v>4</v>
      </c>
      <c r="M21" s="59">
        <f t="shared" si="11"/>
        <v>0.3076923076923077</v>
      </c>
      <c r="N21" s="60"/>
      <c r="O21" s="59">
        <f t="shared" si="12"/>
        <v>0</v>
      </c>
      <c r="P21" s="60"/>
      <c r="Q21" s="59">
        <f t="shared" si="13"/>
        <v>0</v>
      </c>
      <c r="R21" s="60"/>
      <c r="S21" s="59">
        <f t="shared" si="14"/>
        <v>0</v>
      </c>
      <c r="T21" s="60"/>
      <c r="U21" s="77">
        <f t="shared" si="15"/>
        <v>0</v>
      </c>
    </row>
    <row r="22" spans="1:21" s="34" customFormat="1" ht="18.75" customHeight="1" thickBot="1">
      <c r="A22" s="231" t="s">
        <v>38</v>
      </c>
      <c r="B22" s="232"/>
      <c r="C22" s="234"/>
      <c r="D22" s="93">
        <f>SUM(D17+D18+D19+D20+D21)</f>
        <v>108</v>
      </c>
      <c r="E22" s="93">
        <f>SUM(E17+E18+E19+E20+E21)</f>
        <v>108</v>
      </c>
      <c r="F22" s="93">
        <f>SUM(F17+F18+F19+F20+F21)</f>
        <v>68</v>
      </c>
      <c r="G22" s="49">
        <f t="shared" si="8"/>
        <v>0.6296296296296297</v>
      </c>
      <c r="H22" s="93">
        <f>SUM(H17+H18+H19+H20+H21)</f>
        <v>30</v>
      </c>
      <c r="I22" s="49">
        <f t="shared" si="9"/>
        <v>0.2777777777777778</v>
      </c>
      <c r="J22" s="93">
        <f>SUM(J17:J21)</f>
        <v>10</v>
      </c>
      <c r="K22" s="49">
        <f t="shared" si="10"/>
        <v>0.09259259259259259</v>
      </c>
      <c r="L22" s="93">
        <f>SUM(L17+L18+L19+L20+L21)</f>
        <v>22</v>
      </c>
      <c r="M22" s="49">
        <f t="shared" si="11"/>
        <v>0.2037037037037037</v>
      </c>
      <c r="N22" s="93">
        <f>SUM(N17:N21)</f>
        <v>2</v>
      </c>
      <c r="O22" s="49">
        <f t="shared" si="12"/>
        <v>0.018518518518518517</v>
      </c>
      <c r="P22" s="93">
        <f>SUM(P17+P18+P19+P20+P21)</f>
        <v>37</v>
      </c>
      <c r="Q22" s="49">
        <f t="shared" si="13"/>
        <v>0.3425925925925926</v>
      </c>
      <c r="R22" s="93">
        <f>SUM(R17+R18+R19+R20+R21)</f>
        <v>27</v>
      </c>
      <c r="S22" s="49">
        <f t="shared" si="14"/>
        <v>0.25</v>
      </c>
      <c r="T22" s="93">
        <f>SUM(T17:T21)</f>
        <v>8</v>
      </c>
      <c r="U22" s="50">
        <f t="shared" si="15"/>
        <v>0.07407407407407407</v>
      </c>
    </row>
    <row r="23" spans="1:21" s="142" customFormat="1" ht="20.25" customHeight="1" thickBot="1">
      <c r="A23" s="342" t="s">
        <v>57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</row>
    <row r="24" spans="1:21" s="34" customFormat="1" ht="17.25" customHeight="1" thickBot="1">
      <c r="A24" s="3">
        <v>1</v>
      </c>
      <c r="B24" s="26">
        <v>2</v>
      </c>
      <c r="C24" s="26">
        <v>3</v>
      </c>
      <c r="D24" s="26">
        <v>4</v>
      </c>
      <c r="E24" s="26">
        <v>5</v>
      </c>
      <c r="F24" s="26">
        <v>6</v>
      </c>
      <c r="G24" s="26">
        <v>7</v>
      </c>
      <c r="H24" s="26">
        <v>8</v>
      </c>
      <c r="I24" s="27">
        <v>9</v>
      </c>
      <c r="J24" s="26">
        <v>10</v>
      </c>
      <c r="K24" s="27">
        <v>11</v>
      </c>
      <c r="L24" s="26">
        <v>12</v>
      </c>
      <c r="M24" s="27">
        <v>13</v>
      </c>
      <c r="N24" s="26">
        <v>14</v>
      </c>
      <c r="O24" s="28">
        <v>15</v>
      </c>
      <c r="P24" s="26">
        <v>16</v>
      </c>
      <c r="Q24" s="27">
        <v>17</v>
      </c>
      <c r="R24" s="26">
        <v>18</v>
      </c>
      <c r="S24" s="27">
        <v>19</v>
      </c>
      <c r="T24" s="26">
        <v>20</v>
      </c>
      <c r="U24" s="29">
        <v>21</v>
      </c>
    </row>
    <row r="25" spans="1:21" s="47" customFormat="1" ht="20.25" customHeight="1" thickBot="1">
      <c r="A25" s="256" t="s">
        <v>50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8"/>
    </row>
    <row r="26" spans="1:21" s="2" customFormat="1" ht="39.75" customHeight="1">
      <c r="A26" s="175" t="s">
        <v>107</v>
      </c>
      <c r="B26" s="110" t="s">
        <v>15</v>
      </c>
      <c r="C26" s="137" t="s">
        <v>37</v>
      </c>
      <c r="D26" s="138">
        <v>22</v>
      </c>
      <c r="E26" s="138">
        <v>22</v>
      </c>
      <c r="F26" s="139">
        <v>6</v>
      </c>
      <c r="G26" s="114">
        <f aca="true" t="shared" si="16" ref="G26:G31">F26/E26</f>
        <v>0.2727272727272727</v>
      </c>
      <c r="H26" s="139">
        <v>16</v>
      </c>
      <c r="I26" s="114">
        <f aca="true" t="shared" si="17" ref="I26:I31">H26/E26</f>
        <v>0.7272727272727273</v>
      </c>
      <c r="J26" s="139"/>
      <c r="K26" s="114">
        <f aca="true" t="shared" si="18" ref="K26:K31">J26/E26</f>
        <v>0</v>
      </c>
      <c r="L26" s="139">
        <v>1</v>
      </c>
      <c r="M26" s="114">
        <f aca="true" t="shared" si="19" ref="M26:M31">L26/E26</f>
        <v>0.045454545454545456</v>
      </c>
      <c r="N26" s="139">
        <v>5</v>
      </c>
      <c r="O26" s="114">
        <f>N26/$E26</f>
        <v>0.22727272727272727</v>
      </c>
      <c r="P26" s="139">
        <v>22</v>
      </c>
      <c r="Q26" s="114">
        <f>P26/$E26</f>
        <v>1</v>
      </c>
      <c r="R26" s="139">
        <v>22</v>
      </c>
      <c r="S26" s="114">
        <f>R26/$E26</f>
        <v>1</v>
      </c>
      <c r="T26" s="139">
        <v>22</v>
      </c>
      <c r="U26" s="140">
        <f>T26/$E26</f>
        <v>1</v>
      </c>
    </row>
    <row r="27" spans="1:21" s="2" customFormat="1" ht="41.25" customHeight="1">
      <c r="A27" s="368" t="s">
        <v>95</v>
      </c>
      <c r="B27" s="5" t="s">
        <v>15</v>
      </c>
      <c r="C27" s="81" t="s">
        <v>37</v>
      </c>
      <c r="D27" s="82">
        <v>11</v>
      </c>
      <c r="E27" s="82">
        <v>10</v>
      </c>
      <c r="F27" s="4">
        <v>3</v>
      </c>
      <c r="G27" s="62">
        <f t="shared" si="16"/>
        <v>0.3</v>
      </c>
      <c r="H27" s="4">
        <v>3</v>
      </c>
      <c r="I27" s="62">
        <f t="shared" si="17"/>
        <v>0.3</v>
      </c>
      <c r="J27" s="4">
        <v>4</v>
      </c>
      <c r="K27" s="62">
        <f t="shared" si="18"/>
        <v>0.4</v>
      </c>
      <c r="L27" s="4">
        <v>1</v>
      </c>
      <c r="M27" s="62">
        <f t="shared" si="19"/>
        <v>0.1</v>
      </c>
      <c r="N27" s="4">
        <v>1</v>
      </c>
      <c r="O27" s="62">
        <f>N27/$E27</f>
        <v>0.1</v>
      </c>
      <c r="P27" s="4">
        <v>10</v>
      </c>
      <c r="Q27" s="62">
        <f>P27/$E27</f>
        <v>1</v>
      </c>
      <c r="R27" s="4">
        <v>2</v>
      </c>
      <c r="S27" s="62">
        <f>R27/$E27</f>
        <v>0.2</v>
      </c>
      <c r="T27" s="4">
        <v>10</v>
      </c>
      <c r="U27" s="83">
        <f>T27/$E27</f>
        <v>1</v>
      </c>
    </row>
    <row r="28" spans="1:21" s="2" customFormat="1" ht="41.25" customHeight="1">
      <c r="A28" s="344"/>
      <c r="B28" s="5" t="s">
        <v>16</v>
      </c>
      <c r="C28" s="81" t="s">
        <v>37</v>
      </c>
      <c r="D28" s="82">
        <v>9</v>
      </c>
      <c r="E28" s="82">
        <v>9</v>
      </c>
      <c r="F28" s="4"/>
      <c r="G28" s="151">
        <f>F28/E28</f>
        <v>0</v>
      </c>
      <c r="H28" s="4">
        <v>3</v>
      </c>
      <c r="I28" s="62">
        <f>H28/E28</f>
        <v>0.3333333333333333</v>
      </c>
      <c r="J28" s="4">
        <v>6</v>
      </c>
      <c r="K28" s="62">
        <f>J28/E28</f>
        <v>0.6666666666666666</v>
      </c>
      <c r="L28" s="4"/>
      <c r="M28" s="62">
        <f>L28/E28</f>
        <v>0</v>
      </c>
      <c r="N28" s="4"/>
      <c r="O28" s="62">
        <f>N28/$E28</f>
        <v>0</v>
      </c>
      <c r="P28" s="4">
        <v>9</v>
      </c>
      <c r="Q28" s="62">
        <f>P28/$E28</f>
        <v>1</v>
      </c>
      <c r="R28" s="4">
        <v>2</v>
      </c>
      <c r="S28" s="62">
        <f>R28/$E28</f>
        <v>0.2222222222222222</v>
      </c>
      <c r="T28" s="4">
        <v>9</v>
      </c>
      <c r="U28" s="83">
        <f>T28/$E28</f>
        <v>1</v>
      </c>
    </row>
    <row r="29" spans="1:21" s="2" customFormat="1" ht="39" customHeight="1">
      <c r="A29" s="80" t="s">
        <v>102</v>
      </c>
      <c r="B29" s="5" t="s">
        <v>16</v>
      </c>
      <c r="C29" s="81" t="s">
        <v>37</v>
      </c>
      <c r="D29" s="82">
        <v>5</v>
      </c>
      <c r="E29" s="82">
        <v>5</v>
      </c>
      <c r="F29" s="4">
        <v>2</v>
      </c>
      <c r="G29" s="62">
        <f t="shared" si="16"/>
        <v>0.4</v>
      </c>
      <c r="H29" s="4">
        <v>3</v>
      </c>
      <c r="I29" s="62">
        <f t="shared" si="17"/>
        <v>0.6</v>
      </c>
      <c r="J29" s="4"/>
      <c r="K29" s="62">
        <f t="shared" si="18"/>
        <v>0</v>
      </c>
      <c r="L29" s="4"/>
      <c r="M29" s="62">
        <f t="shared" si="19"/>
        <v>0</v>
      </c>
      <c r="N29" s="4"/>
      <c r="O29" s="62">
        <f>N29/$E29</f>
        <v>0</v>
      </c>
      <c r="P29" s="4"/>
      <c r="Q29" s="62">
        <f>P29/$E29</f>
        <v>0</v>
      </c>
      <c r="R29" s="4"/>
      <c r="S29" s="62">
        <f>R29/$E29</f>
        <v>0</v>
      </c>
      <c r="T29" s="4"/>
      <c r="U29" s="83">
        <f>T29/$E29</f>
        <v>0</v>
      </c>
    </row>
    <row r="30" spans="1:21" s="2" customFormat="1" ht="41.25" customHeight="1" thickBot="1">
      <c r="A30" s="80" t="s">
        <v>76</v>
      </c>
      <c r="B30" s="5" t="s">
        <v>15</v>
      </c>
      <c r="C30" s="81" t="s">
        <v>37</v>
      </c>
      <c r="D30" s="82">
        <v>10</v>
      </c>
      <c r="E30" s="82">
        <v>10</v>
      </c>
      <c r="F30" s="4">
        <v>8</v>
      </c>
      <c r="G30" s="62">
        <f t="shared" si="16"/>
        <v>0.8</v>
      </c>
      <c r="H30" s="4">
        <v>2</v>
      </c>
      <c r="I30" s="62">
        <f t="shared" si="17"/>
        <v>0.2</v>
      </c>
      <c r="J30" s="4"/>
      <c r="K30" s="62">
        <f t="shared" si="18"/>
        <v>0</v>
      </c>
      <c r="L30" s="4">
        <v>2</v>
      </c>
      <c r="M30" s="62">
        <f t="shared" si="19"/>
        <v>0.2</v>
      </c>
      <c r="N30" s="4"/>
      <c r="O30" s="62">
        <f>N30/$E30</f>
        <v>0</v>
      </c>
      <c r="P30" s="4">
        <v>6</v>
      </c>
      <c r="Q30" s="62">
        <f>P30/$E30</f>
        <v>0.6</v>
      </c>
      <c r="R30" s="4">
        <v>2</v>
      </c>
      <c r="S30" s="62">
        <f>R30/$E30</f>
        <v>0.2</v>
      </c>
      <c r="T30" s="4"/>
      <c r="U30" s="83">
        <f>T30/$E30</f>
        <v>0</v>
      </c>
    </row>
    <row r="31" spans="1:21" s="34" customFormat="1" ht="21" customHeight="1" thickBot="1">
      <c r="A31" s="231" t="s">
        <v>38</v>
      </c>
      <c r="B31" s="232"/>
      <c r="C31" s="234"/>
      <c r="D31" s="93">
        <f>SUM(D26+D27+D28+D29+D30)</f>
        <v>57</v>
      </c>
      <c r="E31" s="93">
        <f>SUM(E26+E27+E28+E29+E30)</f>
        <v>56</v>
      </c>
      <c r="F31" s="93">
        <f>SUM(F26+F27+F28+F29+F30)</f>
        <v>19</v>
      </c>
      <c r="G31" s="49">
        <f t="shared" si="16"/>
        <v>0.3392857142857143</v>
      </c>
      <c r="H31" s="48">
        <f>SUM(H26+H27+H28+H29+H30)</f>
        <v>27</v>
      </c>
      <c r="I31" s="49">
        <f t="shared" si="17"/>
        <v>0.48214285714285715</v>
      </c>
      <c r="J31" s="48">
        <f>SUM(J26+J27+J28+J29+J30)</f>
        <v>10</v>
      </c>
      <c r="K31" s="49">
        <f t="shared" si="18"/>
        <v>0.17857142857142858</v>
      </c>
      <c r="L31" s="48">
        <f>SUM(L26+L27+L28+L29+L30)</f>
        <v>4</v>
      </c>
      <c r="M31" s="49">
        <f t="shared" si="19"/>
        <v>0.07142857142857142</v>
      </c>
      <c r="N31" s="48">
        <f>SUM(N26+N27+N28+N29+N30)</f>
        <v>6</v>
      </c>
      <c r="O31" s="49">
        <f>N31/E31</f>
        <v>0.10714285714285714</v>
      </c>
      <c r="P31" s="48">
        <f>SUM(P26+P27+P28+P29+P30)</f>
        <v>47</v>
      </c>
      <c r="Q31" s="49">
        <f>P31/E31</f>
        <v>0.8392857142857143</v>
      </c>
      <c r="R31" s="48">
        <f>SUM(R26+R27+R28+R29+R30)</f>
        <v>28</v>
      </c>
      <c r="S31" s="49">
        <f>R31/E31</f>
        <v>0.5</v>
      </c>
      <c r="T31" s="48">
        <f>SUM(T26+T27+T28+T29+T30)</f>
        <v>41</v>
      </c>
      <c r="U31" s="50">
        <f>T31/E31</f>
        <v>0.7321428571428571</v>
      </c>
    </row>
    <row r="32" spans="1:21" s="47" customFormat="1" ht="19.5" customHeight="1" thickBot="1">
      <c r="A32" s="256" t="s">
        <v>55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8"/>
    </row>
    <row r="33" spans="1:21" s="2" customFormat="1" ht="37.5" customHeight="1">
      <c r="A33" s="343" t="s">
        <v>90</v>
      </c>
      <c r="B33" s="110" t="s">
        <v>15</v>
      </c>
      <c r="C33" s="137" t="s">
        <v>37</v>
      </c>
      <c r="D33" s="138">
        <v>15</v>
      </c>
      <c r="E33" s="138">
        <v>15</v>
      </c>
      <c r="F33" s="139">
        <v>4</v>
      </c>
      <c r="G33" s="114">
        <f aca="true" t="shared" si="20" ref="G33:G42">F33/E33</f>
        <v>0.26666666666666666</v>
      </c>
      <c r="H33" s="139">
        <v>5</v>
      </c>
      <c r="I33" s="114">
        <f aca="true" t="shared" si="21" ref="I33:I41">H33/E33</f>
        <v>0.3333333333333333</v>
      </c>
      <c r="J33" s="139">
        <v>6</v>
      </c>
      <c r="K33" s="114">
        <f aca="true" t="shared" si="22" ref="K33:K42">J33/E33</f>
        <v>0.4</v>
      </c>
      <c r="L33" s="139">
        <v>3</v>
      </c>
      <c r="M33" s="114">
        <f aca="true" t="shared" si="23" ref="M33:M42">L33/E33</f>
        <v>0.2</v>
      </c>
      <c r="N33" s="139">
        <v>0</v>
      </c>
      <c r="O33" s="114">
        <f aca="true" t="shared" si="24" ref="O33:O41">N33/$E33</f>
        <v>0</v>
      </c>
      <c r="P33" s="139"/>
      <c r="Q33" s="114">
        <f aca="true" t="shared" si="25" ref="Q33:Q41">P33/$E33</f>
        <v>0</v>
      </c>
      <c r="R33" s="139"/>
      <c r="S33" s="114">
        <f aca="true" t="shared" si="26" ref="S33:S41">R33/$E33</f>
        <v>0</v>
      </c>
      <c r="T33" s="139">
        <v>0</v>
      </c>
      <c r="U33" s="140">
        <f aca="true" t="shared" si="27" ref="U33:U41">T33/$E33</f>
        <v>0</v>
      </c>
    </row>
    <row r="34" spans="1:21" s="2" customFormat="1" ht="39" customHeight="1">
      <c r="A34" s="344"/>
      <c r="B34" s="110" t="s">
        <v>16</v>
      </c>
      <c r="C34" s="137" t="s">
        <v>37</v>
      </c>
      <c r="D34" s="138">
        <v>15</v>
      </c>
      <c r="E34" s="138">
        <v>15</v>
      </c>
      <c r="F34" s="139">
        <v>3</v>
      </c>
      <c r="G34" s="114">
        <f>F34/E34</f>
        <v>0.2</v>
      </c>
      <c r="H34" s="139">
        <v>4</v>
      </c>
      <c r="I34" s="114">
        <f t="shared" si="21"/>
        <v>0.26666666666666666</v>
      </c>
      <c r="J34" s="139">
        <v>8</v>
      </c>
      <c r="K34" s="114">
        <f>J34/E34</f>
        <v>0.5333333333333333</v>
      </c>
      <c r="L34" s="139"/>
      <c r="M34" s="114">
        <f>L34/E34</f>
        <v>0</v>
      </c>
      <c r="N34" s="139">
        <v>0</v>
      </c>
      <c r="O34" s="114">
        <f t="shared" si="24"/>
        <v>0</v>
      </c>
      <c r="P34" s="139">
        <v>1</v>
      </c>
      <c r="Q34" s="114">
        <f t="shared" si="25"/>
        <v>0.06666666666666667</v>
      </c>
      <c r="R34" s="139"/>
      <c r="S34" s="114">
        <f t="shared" si="26"/>
        <v>0</v>
      </c>
      <c r="T34" s="139">
        <v>0</v>
      </c>
      <c r="U34" s="140">
        <f t="shared" si="27"/>
        <v>0</v>
      </c>
    </row>
    <row r="35" spans="1:21" s="2" customFormat="1" ht="39.75" customHeight="1">
      <c r="A35" s="80" t="s">
        <v>96</v>
      </c>
      <c r="B35" s="5" t="s">
        <v>15</v>
      </c>
      <c r="C35" s="81" t="s">
        <v>37</v>
      </c>
      <c r="D35" s="82">
        <v>25</v>
      </c>
      <c r="E35" s="82">
        <v>24</v>
      </c>
      <c r="F35" s="4">
        <v>14</v>
      </c>
      <c r="G35" s="62">
        <f t="shared" si="20"/>
        <v>0.5833333333333334</v>
      </c>
      <c r="H35" s="4">
        <v>6</v>
      </c>
      <c r="I35" s="62">
        <f t="shared" si="21"/>
        <v>0.25</v>
      </c>
      <c r="J35" s="4">
        <v>4</v>
      </c>
      <c r="K35" s="62">
        <f t="shared" si="22"/>
        <v>0.16666666666666666</v>
      </c>
      <c r="L35" s="4">
        <v>2</v>
      </c>
      <c r="M35" s="62">
        <f t="shared" si="23"/>
        <v>0.08333333333333333</v>
      </c>
      <c r="N35" s="4">
        <v>4</v>
      </c>
      <c r="O35" s="62">
        <f t="shared" si="24"/>
        <v>0.16666666666666666</v>
      </c>
      <c r="P35" s="4">
        <v>1</v>
      </c>
      <c r="Q35" s="62">
        <f t="shared" si="25"/>
        <v>0.041666666666666664</v>
      </c>
      <c r="R35" s="4"/>
      <c r="S35" s="62">
        <f t="shared" si="26"/>
        <v>0</v>
      </c>
      <c r="T35" s="4">
        <v>1</v>
      </c>
      <c r="U35" s="83">
        <f t="shared" si="27"/>
        <v>0.041666666666666664</v>
      </c>
    </row>
    <row r="36" spans="1:21" s="2" customFormat="1" ht="37.5" customHeight="1">
      <c r="A36" s="103" t="s">
        <v>89</v>
      </c>
      <c r="B36" s="5" t="s">
        <v>15</v>
      </c>
      <c r="C36" s="102" t="s">
        <v>37</v>
      </c>
      <c r="D36" s="82">
        <v>11</v>
      </c>
      <c r="E36" s="82">
        <v>11</v>
      </c>
      <c r="F36" s="4">
        <v>3</v>
      </c>
      <c r="G36" s="62">
        <f t="shared" si="20"/>
        <v>0.2727272727272727</v>
      </c>
      <c r="H36" s="4">
        <v>6</v>
      </c>
      <c r="I36" s="62">
        <f t="shared" si="21"/>
        <v>0.5454545454545454</v>
      </c>
      <c r="J36" s="4">
        <v>2</v>
      </c>
      <c r="K36" s="62">
        <f t="shared" si="22"/>
        <v>0.18181818181818182</v>
      </c>
      <c r="L36" s="4"/>
      <c r="M36" s="62">
        <f t="shared" si="23"/>
        <v>0</v>
      </c>
      <c r="N36" s="4"/>
      <c r="O36" s="62">
        <f t="shared" si="24"/>
        <v>0</v>
      </c>
      <c r="P36" s="4"/>
      <c r="Q36" s="62">
        <f t="shared" si="25"/>
        <v>0</v>
      </c>
      <c r="R36" s="4"/>
      <c r="S36" s="62">
        <f t="shared" si="26"/>
        <v>0</v>
      </c>
      <c r="T36" s="4"/>
      <c r="U36" s="83">
        <f t="shared" si="27"/>
        <v>0</v>
      </c>
    </row>
    <row r="37" spans="1:21" s="2" customFormat="1" ht="39" customHeight="1">
      <c r="A37" s="372" t="s">
        <v>97</v>
      </c>
      <c r="B37" s="5" t="s">
        <v>15</v>
      </c>
      <c r="C37" s="81" t="s">
        <v>37</v>
      </c>
      <c r="D37" s="82">
        <v>10</v>
      </c>
      <c r="E37" s="82">
        <v>10</v>
      </c>
      <c r="F37" s="4">
        <v>2</v>
      </c>
      <c r="G37" s="62">
        <f t="shared" si="20"/>
        <v>0.2</v>
      </c>
      <c r="H37" s="4">
        <v>6</v>
      </c>
      <c r="I37" s="62">
        <f t="shared" si="21"/>
        <v>0.6</v>
      </c>
      <c r="J37" s="4">
        <v>2</v>
      </c>
      <c r="K37" s="62">
        <f t="shared" si="22"/>
        <v>0.2</v>
      </c>
      <c r="L37" s="4"/>
      <c r="M37" s="62">
        <f t="shared" si="23"/>
        <v>0</v>
      </c>
      <c r="N37" s="4"/>
      <c r="O37" s="62">
        <f t="shared" si="24"/>
        <v>0</v>
      </c>
      <c r="P37" s="4">
        <v>3</v>
      </c>
      <c r="Q37" s="62">
        <f t="shared" si="25"/>
        <v>0.3</v>
      </c>
      <c r="R37" s="4">
        <v>2</v>
      </c>
      <c r="S37" s="62">
        <f t="shared" si="26"/>
        <v>0.2</v>
      </c>
      <c r="T37" s="4">
        <v>2</v>
      </c>
      <c r="U37" s="83">
        <f t="shared" si="27"/>
        <v>0.2</v>
      </c>
    </row>
    <row r="38" spans="1:21" s="2" customFormat="1" ht="39" customHeight="1">
      <c r="A38" s="367"/>
      <c r="B38" s="5" t="s">
        <v>16</v>
      </c>
      <c r="C38" s="81" t="s">
        <v>37</v>
      </c>
      <c r="D38" s="82">
        <v>10</v>
      </c>
      <c r="E38" s="82">
        <v>10</v>
      </c>
      <c r="F38" s="4">
        <v>2</v>
      </c>
      <c r="G38" s="62">
        <f>F38/E38</f>
        <v>0.2</v>
      </c>
      <c r="H38" s="4">
        <v>4</v>
      </c>
      <c r="I38" s="62">
        <f t="shared" si="21"/>
        <v>0.4</v>
      </c>
      <c r="J38" s="4">
        <v>4</v>
      </c>
      <c r="K38" s="62">
        <f>J38/E38</f>
        <v>0.4</v>
      </c>
      <c r="L38" s="4"/>
      <c r="M38" s="62">
        <f>L38/E38</f>
        <v>0</v>
      </c>
      <c r="N38" s="4"/>
      <c r="O38" s="62">
        <f t="shared" si="24"/>
        <v>0</v>
      </c>
      <c r="P38" s="4">
        <v>5</v>
      </c>
      <c r="Q38" s="62">
        <f t="shared" si="25"/>
        <v>0.5</v>
      </c>
      <c r="R38" s="4">
        <v>1</v>
      </c>
      <c r="S38" s="62">
        <f t="shared" si="26"/>
        <v>0.1</v>
      </c>
      <c r="T38" s="4">
        <v>5</v>
      </c>
      <c r="U38" s="83">
        <f t="shared" si="27"/>
        <v>0.5</v>
      </c>
    </row>
    <row r="39" spans="1:21" s="2" customFormat="1" ht="54" customHeight="1">
      <c r="A39" s="103" t="s">
        <v>91</v>
      </c>
      <c r="B39" s="5" t="s">
        <v>15</v>
      </c>
      <c r="C39" s="102" t="s">
        <v>37</v>
      </c>
      <c r="D39" s="82">
        <v>9</v>
      </c>
      <c r="E39" s="82">
        <v>9</v>
      </c>
      <c r="F39" s="4">
        <v>8</v>
      </c>
      <c r="G39" s="62">
        <f>F39/E39</f>
        <v>0.8888888888888888</v>
      </c>
      <c r="H39" s="4">
        <v>1</v>
      </c>
      <c r="I39" s="62">
        <f t="shared" si="21"/>
        <v>0.1111111111111111</v>
      </c>
      <c r="J39" s="4"/>
      <c r="K39" s="62">
        <f>J39/E39</f>
        <v>0</v>
      </c>
      <c r="L39" s="4">
        <v>2</v>
      </c>
      <c r="M39" s="62">
        <f>L39/E39</f>
        <v>0.2222222222222222</v>
      </c>
      <c r="N39" s="4"/>
      <c r="O39" s="62">
        <f t="shared" si="24"/>
        <v>0</v>
      </c>
      <c r="P39" s="4"/>
      <c r="Q39" s="62">
        <f t="shared" si="25"/>
        <v>0</v>
      </c>
      <c r="R39" s="4"/>
      <c r="S39" s="62">
        <f t="shared" si="26"/>
        <v>0</v>
      </c>
      <c r="T39" s="4"/>
      <c r="U39" s="83">
        <f t="shared" si="27"/>
        <v>0</v>
      </c>
    </row>
    <row r="40" spans="1:21" s="2" customFormat="1" ht="39" customHeight="1">
      <c r="A40" s="372" t="s">
        <v>88</v>
      </c>
      <c r="B40" s="131" t="s">
        <v>15</v>
      </c>
      <c r="C40" s="132" t="s">
        <v>37</v>
      </c>
      <c r="D40" s="133">
        <v>10</v>
      </c>
      <c r="E40" s="133">
        <v>10</v>
      </c>
      <c r="F40" s="134">
        <v>5</v>
      </c>
      <c r="G40" s="35">
        <f>F40/E40</f>
        <v>0.5</v>
      </c>
      <c r="H40" s="134">
        <v>2</v>
      </c>
      <c r="I40" s="62">
        <f t="shared" si="21"/>
        <v>0.2</v>
      </c>
      <c r="J40" s="134">
        <v>3</v>
      </c>
      <c r="K40" s="35">
        <f>J40/E40</f>
        <v>0.3</v>
      </c>
      <c r="L40" s="134"/>
      <c r="M40" s="35">
        <f>L40/E40</f>
        <v>0</v>
      </c>
      <c r="N40" s="134"/>
      <c r="O40" s="35">
        <f t="shared" si="24"/>
        <v>0</v>
      </c>
      <c r="P40" s="134"/>
      <c r="Q40" s="35">
        <f t="shared" si="25"/>
        <v>0</v>
      </c>
      <c r="R40" s="134"/>
      <c r="S40" s="35">
        <f t="shared" si="26"/>
        <v>0</v>
      </c>
      <c r="T40" s="134"/>
      <c r="U40" s="135">
        <f t="shared" si="27"/>
        <v>0</v>
      </c>
    </row>
    <row r="41" spans="1:21" s="2" customFormat="1" ht="38.25" customHeight="1" thickBot="1">
      <c r="A41" s="373"/>
      <c r="B41" s="66" t="s">
        <v>16</v>
      </c>
      <c r="C41" s="136" t="s">
        <v>37</v>
      </c>
      <c r="D41" s="109">
        <v>11</v>
      </c>
      <c r="E41" s="109">
        <v>10</v>
      </c>
      <c r="F41" s="30"/>
      <c r="G41" s="67">
        <f t="shared" si="20"/>
        <v>0</v>
      </c>
      <c r="H41" s="30">
        <v>5</v>
      </c>
      <c r="I41" s="62">
        <f t="shared" si="21"/>
        <v>0.5</v>
      </c>
      <c r="J41" s="30">
        <v>5</v>
      </c>
      <c r="K41" s="67">
        <f t="shared" si="22"/>
        <v>0.5</v>
      </c>
      <c r="L41" s="30"/>
      <c r="M41" s="67">
        <f t="shared" si="23"/>
        <v>0</v>
      </c>
      <c r="N41" s="30"/>
      <c r="O41" s="67">
        <f t="shared" si="24"/>
        <v>0</v>
      </c>
      <c r="P41" s="30"/>
      <c r="Q41" s="67">
        <f t="shared" si="25"/>
        <v>0</v>
      </c>
      <c r="R41" s="30"/>
      <c r="S41" s="67">
        <f t="shared" si="26"/>
        <v>0</v>
      </c>
      <c r="T41" s="30"/>
      <c r="U41" s="68">
        <f t="shared" si="27"/>
        <v>0</v>
      </c>
    </row>
    <row r="42" spans="1:21" s="34" customFormat="1" ht="21" customHeight="1" thickBot="1">
      <c r="A42" s="231" t="s">
        <v>38</v>
      </c>
      <c r="B42" s="232"/>
      <c r="C42" s="234"/>
      <c r="D42" s="93">
        <f>SUM(D33+D34+D35+D36+D37+D38+D39+D40+D41)</f>
        <v>116</v>
      </c>
      <c r="E42" s="93">
        <f>SUM(E33+E34+E35+E36+E37+E38+E39+E40+E41)</f>
        <v>114</v>
      </c>
      <c r="F42" s="93">
        <f>SUM(F33+F34+F35+F36+F37+F38+F39+F40+F41)</f>
        <v>41</v>
      </c>
      <c r="G42" s="49">
        <f t="shared" si="20"/>
        <v>0.35964912280701755</v>
      </c>
      <c r="H42" s="48">
        <f>SUM(H33+H34+H35+H36+H37+H38+H39+H40+H41)</f>
        <v>39</v>
      </c>
      <c r="I42" s="49">
        <f>H42/E42</f>
        <v>0.34210526315789475</v>
      </c>
      <c r="J42" s="48">
        <f>SUM(J33+J34+J35+J36+J37+J38+J39+J40+J41)</f>
        <v>34</v>
      </c>
      <c r="K42" s="49">
        <f t="shared" si="22"/>
        <v>0.2982456140350877</v>
      </c>
      <c r="L42" s="48">
        <f>SUM(L33+L34+L35+L36+L37+L38+L39+L40+L41)</f>
        <v>7</v>
      </c>
      <c r="M42" s="49">
        <f t="shared" si="23"/>
        <v>0.06140350877192982</v>
      </c>
      <c r="N42" s="48">
        <f>SUM(N33:N41)</f>
        <v>4</v>
      </c>
      <c r="O42" s="49">
        <f>N42/E42</f>
        <v>0.03508771929824561</v>
      </c>
      <c r="P42" s="48">
        <f>SUM(P33+P34+P35+P36+P37+P38+P39+P40+P41)</f>
        <v>10</v>
      </c>
      <c r="Q42" s="49">
        <f>P42/E42</f>
        <v>0.08771929824561403</v>
      </c>
      <c r="R42" s="48">
        <f>SUM(R33+R34+R35+R36+R37+R38+R39+R40+R41)</f>
        <v>3</v>
      </c>
      <c r="S42" s="49">
        <f>R42/E42</f>
        <v>0.02631578947368421</v>
      </c>
      <c r="T42" s="48">
        <f>SUM(T33+T34+T35+T36+T37+T38+T39+T40+T41)</f>
        <v>8</v>
      </c>
      <c r="U42" s="50">
        <f>T42/E42</f>
        <v>0.07017543859649122</v>
      </c>
    </row>
    <row r="43" spans="1:21" s="142" customFormat="1" ht="20.25" customHeight="1" thickBot="1">
      <c r="A43" s="342" t="s">
        <v>57</v>
      </c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</row>
    <row r="44" spans="1:21" s="34" customFormat="1" ht="17.25" customHeight="1" thickBot="1">
      <c r="A44" s="3">
        <v>1</v>
      </c>
      <c r="B44" s="26">
        <v>2</v>
      </c>
      <c r="C44" s="26">
        <v>3</v>
      </c>
      <c r="D44" s="26">
        <v>4</v>
      </c>
      <c r="E44" s="26">
        <v>5</v>
      </c>
      <c r="F44" s="26">
        <v>6</v>
      </c>
      <c r="G44" s="26">
        <v>7</v>
      </c>
      <c r="H44" s="26">
        <v>8</v>
      </c>
      <c r="I44" s="27">
        <v>9</v>
      </c>
      <c r="J44" s="26">
        <v>10</v>
      </c>
      <c r="K44" s="27">
        <v>11</v>
      </c>
      <c r="L44" s="26">
        <v>12</v>
      </c>
      <c r="M44" s="27">
        <v>13</v>
      </c>
      <c r="N44" s="26">
        <v>14</v>
      </c>
      <c r="O44" s="28">
        <v>15</v>
      </c>
      <c r="P44" s="26">
        <v>16</v>
      </c>
      <c r="Q44" s="27">
        <v>17</v>
      </c>
      <c r="R44" s="26">
        <v>18</v>
      </c>
      <c r="S44" s="27">
        <v>19</v>
      </c>
      <c r="T44" s="26">
        <v>20</v>
      </c>
      <c r="U44" s="29">
        <v>21</v>
      </c>
    </row>
    <row r="45" spans="1:21" s="47" customFormat="1" ht="15.75" customHeight="1" thickBot="1">
      <c r="A45" s="256" t="s">
        <v>63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8"/>
    </row>
    <row r="46" spans="1:21" s="2" customFormat="1" ht="39.75" customHeight="1">
      <c r="A46" s="366" t="s">
        <v>92</v>
      </c>
      <c r="B46" s="131" t="s">
        <v>15</v>
      </c>
      <c r="C46" s="91" t="s">
        <v>37</v>
      </c>
      <c r="D46" s="133">
        <f>SUM(19+16)</f>
        <v>35</v>
      </c>
      <c r="E46" s="133">
        <f>SUM(19+16)</f>
        <v>35</v>
      </c>
      <c r="F46" s="134">
        <f>SUM(6+10)</f>
        <v>16</v>
      </c>
      <c r="G46" s="35">
        <f>F46/E46</f>
        <v>0.45714285714285713</v>
      </c>
      <c r="H46" s="134">
        <f>SUM(5+2)</f>
        <v>7</v>
      </c>
      <c r="I46" s="35">
        <f>H46/E46</f>
        <v>0.2</v>
      </c>
      <c r="J46" s="134">
        <f>SUM(8+4)</f>
        <v>12</v>
      </c>
      <c r="K46" s="35">
        <f>J46/E46</f>
        <v>0.34285714285714286</v>
      </c>
      <c r="L46" s="134">
        <f>SUM(2+5)</f>
        <v>7</v>
      </c>
      <c r="M46" s="35">
        <f>L46/E46</f>
        <v>0.2</v>
      </c>
      <c r="N46" s="134"/>
      <c r="O46" s="35">
        <f>N46/$E46</f>
        <v>0</v>
      </c>
      <c r="P46" s="134">
        <v>35</v>
      </c>
      <c r="Q46" s="35">
        <f>P46/$E46</f>
        <v>1</v>
      </c>
      <c r="R46" s="134">
        <v>35</v>
      </c>
      <c r="S46" s="35">
        <f>R46/$E46</f>
        <v>1</v>
      </c>
      <c r="T46" s="134">
        <v>35</v>
      </c>
      <c r="U46" s="135">
        <f>T46/$E46</f>
        <v>1</v>
      </c>
    </row>
    <row r="47" spans="1:21" s="2" customFormat="1" ht="39.75" customHeight="1">
      <c r="A47" s="371"/>
      <c r="B47" s="131" t="s">
        <v>16</v>
      </c>
      <c r="C47" s="141" t="s">
        <v>37</v>
      </c>
      <c r="D47" s="133">
        <v>54</v>
      </c>
      <c r="E47" s="133">
        <f>SUM(25+27)</f>
        <v>52</v>
      </c>
      <c r="F47" s="134">
        <f>SUM(9+6)</f>
        <v>15</v>
      </c>
      <c r="G47" s="35">
        <f>F47/E47</f>
        <v>0.28846153846153844</v>
      </c>
      <c r="H47" s="134">
        <f>SUM(14+12)</f>
        <v>26</v>
      </c>
      <c r="I47" s="35">
        <f>H47/E47</f>
        <v>0.5</v>
      </c>
      <c r="J47" s="134">
        <f>SUM(2+9)</f>
        <v>11</v>
      </c>
      <c r="K47" s="35">
        <f>J47/E47</f>
        <v>0.21153846153846154</v>
      </c>
      <c r="L47" s="134"/>
      <c r="M47" s="35">
        <f>L47/E47</f>
        <v>0</v>
      </c>
      <c r="N47" s="134"/>
      <c r="O47" s="35">
        <f>N47/$E47</f>
        <v>0</v>
      </c>
      <c r="P47" s="134">
        <v>52</v>
      </c>
      <c r="Q47" s="35">
        <f>P47/$E47</f>
        <v>1</v>
      </c>
      <c r="R47" s="134">
        <v>52</v>
      </c>
      <c r="S47" s="35">
        <f>R47/$E47</f>
        <v>1</v>
      </c>
      <c r="T47" s="134">
        <v>52</v>
      </c>
      <c r="U47" s="135">
        <f>T47/$E47</f>
        <v>1</v>
      </c>
    </row>
    <row r="48" spans="1:21" s="2" customFormat="1" ht="55.5" customHeight="1" thickBot="1">
      <c r="A48" s="65" t="s">
        <v>83</v>
      </c>
      <c r="B48" s="66" t="s">
        <v>15</v>
      </c>
      <c r="C48" s="73" t="s">
        <v>37</v>
      </c>
      <c r="D48" s="109">
        <v>12</v>
      </c>
      <c r="E48" s="109">
        <v>12</v>
      </c>
      <c r="F48" s="30">
        <v>2</v>
      </c>
      <c r="G48" s="67">
        <f>F48/E48</f>
        <v>0.16666666666666666</v>
      </c>
      <c r="H48" s="30">
        <v>7</v>
      </c>
      <c r="I48" s="67">
        <f>H48/E48</f>
        <v>0.5833333333333334</v>
      </c>
      <c r="J48" s="30">
        <v>3</v>
      </c>
      <c r="K48" s="67">
        <f>J48/E48</f>
        <v>0.25</v>
      </c>
      <c r="L48" s="30"/>
      <c r="M48" s="67">
        <f>L48/E48</f>
        <v>0</v>
      </c>
      <c r="N48" s="30"/>
      <c r="O48" s="67">
        <f>N48/$E48</f>
        <v>0</v>
      </c>
      <c r="P48" s="30"/>
      <c r="Q48" s="67">
        <f>P48/$E48</f>
        <v>0</v>
      </c>
      <c r="R48" s="30">
        <v>12</v>
      </c>
      <c r="S48" s="67">
        <f>R48/$E48</f>
        <v>1</v>
      </c>
      <c r="T48" s="30">
        <v>12</v>
      </c>
      <c r="U48" s="68">
        <f>T48/$E48</f>
        <v>1</v>
      </c>
    </row>
    <row r="49" spans="1:21" s="34" customFormat="1" ht="21.75" customHeight="1" thickBot="1">
      <c r="A49" s="231" t="s">
        <v>38</v>
      </c>
      <c r="B49" s="232"/>
      <c r="C49" s="234"/>
      <c r="D49" s="93">
        <f>SUM(D46+D47+D48)</f>
        <v>101</v>
      </c>
      <c r="E49" s="93">
        <f>SUM(E46+E47+E48)</f>
        <v>99</v>
      </c>
      <c r="F49" s="93">
        <f>SUM(F46+F47+F48)</f>
        <v>33</v>
      </c>
      <c r="G49" s="49">
        <f>F49/E49</f>
        <v>0.3333333333333333</v>
      </c>
      <c r="H49" s="48">
        <f>SUM(H46+H47+H48)</f>
        <v>40</v>
      </c>
      <c r="I49" s="49">
        <f>H49/E49</f>
        <v>0.40404040404040403</v>
      </c>
      <c r="J49" s="48">
        <f>SUM(J46+J47+J48)</f>
        <v>26</v>
      </c>
      <c r="K49" s="49">
        <f>J49/E49</f>
        <v>0.26262626262626265</v>
      </c>
      <c r="L49" s="48">
        <f>SUM(L46+L47+L48)</f>
        <v>7</v>
      </c>
      <c r="M49" s="49">
        <f>L49/E49</f>
        <v>0.0707070707070707</v>
      </c>
      <c r="N49" s="48">
        <f>SUM(N46)</f>
        <v>0</v>
      </c>
      <c r="O49" s="49">
        <f>N49/$E49</f>
        <v>0</v>
      </c>
      <c r="P49" s="48">
        <f>SUM(P46+P47+P48)</f>
        <v>87</v>
      </c>
      <c r="Q49" s="49">
        <f>P49/$E49</f>
        <v>0.8787878787878788</v>
      </c>
      <c r="R49" s="48">
        <f>SUM(R46+R47+R48)</f>
        <v>99</v>
      </c>
      <c r="S49" s="49">
        <f>R49/$E49</f>
        <v>1</v>
      </c>
      <c r="T49" s="48">
        <f>SUM(T46+T47+T48)</f>
        <v>99</v>
      </c>
      <c r="U49" s="50">
        <f>T49/$E49</f>
        <v>1</v>
      </c>
    </row>
    <row r="50" spans="1:21" s="47" customFormat="1" ht="18" customHeight="1" thickBot="1">
      <c r="A50" s="256" t="s">
        <v>56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8"/>
    </row>
    <row r="51" spans="1:21" s="2" customFormat="1" ht="39.75" customHeight="1">
      <c r="A51" s="366" t="s">
        <v>80</v>
      </c>
      <c r="B51" s="69" t="s">
        <v>15</v>
      </c>
      <c r="C51" s="91" t="s">
        <v>37</v>
      </c>
      <c r="D51" s="92">
        <v>20</v>
      </c>
      <c r="E51" s="92">
        <v>20</v>
      </c>
      <c r="F51" s="60">
        <v>10</v>
      </c>
      <c r="G51" s="59">
        <f aca="true" t="shared" si="28" ref="G51:G56">F51/E51</f>
        <v>0.5</v>
      </c>
      <c r="H51" s="60">
        <v>9</v>
      </c>
      <c r="I51" s="59">
        <f aca="true" t="shared" si="29" ref="I51:I56">H51/E51</f>
        <v>0.45</v>
      </c>
      <c r="J51" s="60">
        <v>1</v>
      </c>
      <c r="K51" s="59">
        <f aca="true" t="shared" si="30" ref="K51:K56">J51/E51</f>
        <v>0.05</v>
      </c>
      <c r="L51" s="60">
        <v>2</v>
      </c>
      <c r="M51" s="59">
        <f aca="true" t="shared" si="31" ref="M51:M56">L51/E51</f>
        <v>0.1</v>
      </c>
      <c r="N51" s="60">
        <v>2</v>
      </c>
      <c r="O51" s="59">
        <f aca="true" t="shared" si="32" ref="O51:O56">N51/$E51</f>
        <v>0.1</v>
      </c>
      <c r="P51" s="60"/>
      <c r="Q51" s="59">
        <f aca="true" t="shared" si="33" ref="Q51:Q56">P51/$E51</f>
        <v>0</v>
      </c>
      <c r="R51" s="60"/>
      <c r="S51" s="59">
        <f aca="true" t="shared" si="34" ref="S51:S56">R51/$E51</f>
        <v>0</v>
      </c>
      <c r="T51" s="60"/>
      <c r="U51" s="77">
        <f aca="true" t="shared" si="35" ref="U51:U56">T51/$E51</f>
        <v>0</v>
      </c>
    </row>
    <row r="52" spans="1:21" s="2" customFormat="1" ht="39.75" customHeight="1">
      <c r="A52" s="367"/>
      <c r="B52" s="5" t="s">
        <v>16</v>
      </c>
      <c r="C52" s="102" t="s">
        <v>37</v>
      </c>
      <c r="D52" s="82">
        <v>15</v>
      </c>
      <c r="E52" s="82">
        <v>15</v>
      </c>
      <c r="F52" s="4">
        <v>5</v>
      </c>
      <c r="G52" s="62">
        <f t="shared" si="28"/>
        <v>0.3333333333333333</v>
      </c>
      <c r="H52" s="4">
        <v>7</v>
      </c>
      <c r="I52" s="62">
        <f t="shared" si="29"/>
        <v>0.4666666666666667</v>
      </c>
      <c r="J52" s="4">
        <v>3</v>
      </c>
      <c r="K52" s="62">
        <f t="shared" si="30"/>
        <v>0.2</v>
      </c>
      <c r="L52" s="4">
        <v>1</v>
      </c>
      <c r="M52" s="62">
        <f t="shared" si="31"/>
        <v>0.06666666666666667</v>
      </c>
      <c r="N52" s="4"/>
      <c r="O52" s="62">
        <f t="shared" si="32"/>
        <v>0</v>
      </c>
      <c r="P52" s="4"/>
      <c r="Q52" s="62">
        <f t="shared" si="33"/>
        <v>0</v>
      </c>
      <c r="R52" s="4"/>
      <c r="S52" s="62">
        <f t="shared" si="34"/>
        <v>0</v>
      </c>
      <c r="T52" s="4"/>
      <c r="U52" s="83">
        <f t="shared" si="35"/>
        <v>0</v>
      </c>
    </row>
    <row r="53" spans="1:21" s="2" customFormat="1" ht="55.5" customHeight="1">
      <c r="A53" s="103" t="s">
        <v>81</v>
      </c>
      <c r="B53" s="5" t="s">
        <v>15</v>
      </c>
      <c r="C53" s="102" t="s">
        <v>37</v>
      </c>
      <c r="D53" s="82">
        <v>20</v>
      </c>
      <c r="E53" s="82">
        <v>20</v>
      </c>
      <c r="F53" s="4">
        <v>5</v>
      </c>
      <c r="G53" s="62">
        <f t="shared" si="28"/>
        <v>0.25</v>
      </c>
      <c r="H53" s="4">
        <v>15</v>
      </c>
      <c r="I53" s="62">
        <f t="shared" si="29"/>
        <v>0.75</v>
      </c>
      <c r="J53" s="4"/>
      <c r="K53" s="62">
        <f t="shared" si="30"/>
        <v>0</v>
      </c>
      <c r="L53" s="4"/>
      <c r="M53" s="62">
        <f t="shared" si="31"/>
        <v>0</v>
      </c>
      <c r="N53" s="4">
        <v>1</v>
      </c>
      <c r="O53" s="62">
        <f t="shared" si="32"/>
        <v>0.05</v>
      </c>
      <c r="P53" s="4"/>
      <c r="Q53" s="62">
        <f t="shared" si="33"/>
        <v>0</v>
      </c>
      <c r="R53" s="4"/>
      <c r="S53" s="62">
        <f t="shared" si="34"/>
        <v>0</v>
      </c>
      <c r="T53" s="4"/>
      <c r="U53" s="83">
        <f t="shared" si="35"/>
        <v>0</v>
      </c>
    </row>
    <row r="54" spans="1:21" s="2" customFormat="1" ht="39.75" customHeight="1">
      <c r="A54" s="103" t="s">
        <v>93</v>
      </c>
      <c r="B54" s="5" t="s">
        <v>15</v>
      </c>
      <c r="C54" s="102" t="s">
        <v>37</v>
      </c>
      <c r="D54" s="82">
        <v>26</v>
      </c>
      <c r="E54" s="82">
        <v>26</v>
      </c>
      <c r="F54" s="4">
        <v>8</v>
      </c>
      <c r="G54" s="62">
        <f t="shared" si="28"/>
        <v>0.3076923076923077</v>
      </c>
      <c r="H54" s="4">
        <v>5</v>
      </c>
      <c r="I54" s="62">
        <f t="shared" si="29"/>
        <v>0.19230769230769232</v>
      </c>
      <c r="J54" s="4">
        <v>13</v>
      </c>
      <c r="K54" s="62">
        <f t="shared" si="30"/>
        <v>0.5</v>
      </c>
      <c r="L54" s="4">
        <v>6</v>
      </c>
      <c r="M54" s="62">
        <f t="shared" si="31"/>
        <v>0.23076923076923078</v>
      </c>
      <c r="N54" s="4"/>
      <c r="O54" s="62">
        <f t="shared" si="32"/>
        <v>0</v>
      </c>
      <c r="P54" s="4"/>
      <c r="Q54" s="62">
        <f t="shared" si="33"/>
        <v>0</v>
      </c>
      <c r="R54" s="4"/>
      <c r="S54" s="62">
        <f t="shared" si="34"/>
        <v>0</v>
      </c>
      <c r="T54" s="4"/>
      <c r="U54" s="83">
        <f t="shared" si="35"/>
        <v>0</v>
      </c>
    </row>
    <row r="55" spans="1:21" s="2" customFormat="1" ht="41.25" customHeight="1" thickBot="1">
      <c r="A55" s="126" t="s">
        <v>87</v>
      </c>
      <c r="B55" s="127" t="s">
        <v>15</v>
      </c>
      <c r="C55" s="128" t="s">
        <v>37</v>
      </c>
      <c r="D55" s="129">
        <v>21</v>
      </c>
      <c r="E55" s="129">
        <v>21</v>
      </c>
      <c r="F55" s="61">
        <v>7</v>
      </c>
      <c r="G55" s="75">
        <f t="shared" si="28"/>
        <v>0.3333333333333333</v>
      </c>
      <c r="H55" s="61">
        <v>7</v>
      </c>
      <c r="I55" s="75">
        <f t="shared" si="29"/>
        <v>0.3333333333333333</v>
      </c>
      <c r="J55" s="61">
        <v>7</v>
      </c>
      <c r="K55" s="75">
        <f t="shared" si="30"/>
        <v>0.3333333333333333</v>
      </c>
      <c r="L55" s="61"/>
      <c r="M55" s="75">
        <f t="shared" si="31"/>
        <v>0</v>
      </c>
      <c r="N55" s="61"/>
      <c r="O55" s="75">
        <f t="shared" si="32"/>
        <v>0</v>
      </c>
      <c r="P55" s="61"/>
      <c r="Q55" s="75">
        <f t="shared" si="33"/>
        <v>0</v>
      </c>
      <c r="R55" s="61"/>
      <c r="S55" s="75">
        <f t="shared" si="34"/>
        <v>0</v>
      </c>
      <c r="T55" s="61"/>
      <c r="U55" s="130">
        <f t="shared" si="35"/>
        <v>0</v>
      </c>
    </row>
    <row r="56" spans="1:21" s="34" customFormat="1" ht="19.5" customHeight="1" thickBot="1">
      <c r="A56" s="231" t="s">
        <v>38</v>
      </c>
      <c r="B56" s="232"/>
      <c r="C56" s="234"/>
      <c r="D56" s="93">
        <f>SUM(D51+D52+D53+D54+D55)</f>
        <v>102</v>
      </c>
      <c r="E56" s="93">
        <f>SUM(E51+E52+E53+E54+E55)</f>
        <v>102</v>
      </c>
      <c r="F56" s="93">
        <f>SUM(F51+F52+F53+F54+F55)</f>
        <v>35</v>
      </c>
      <c r="G56" s="49">
        <f t="shared" si="28"/>
        <v>0.3431372549019608</v>
      </c>
      <c r="H56" s="48">
        <f>SUM(H51+H52+H53+H54+H55)</f>
        <v>43</v>
      </c>
      <c r="I56" s="49">
        <f t="shared" si="29"/>
        <v>0.4215686274509804</v>
      </c>
      <c r="J56" s="48">
        <f>SUM(J51+J52+J53+J54+J55)</f>
        <v>24</v>
      </c>
      <c r="K56" s="49">
        <f t="shared" si="30"/>
        <v>0.23529411764705882</v>
      </c>
      <c r="L56" s="48">
        <f>SUM(L51+L52+L53+L54+L55)</f>
        <v>9</v>
      </c>
      <c r="M56" s="49">
        <f t="shared" si="31"/>
        <v>0.08823529411764706</v>
      </c>
      <c r="N56" s="48">
        <f>SUM(N51+N52+N53+N54+N55)</f>
        <v>3</v>
      </c>
      <c r="O56" s="49">
        <f t="shared" si="32"/>
        <v>0.029411764705882353</v>
      </c>
      <c r="P56" s="48">
        <f>SUM(P51+P52+P53+P54+P55)</f>
        <v>0</v>
      </c>
      <c r="Q56" s="49">
        <f t="shared" si="33"/>
        <v>0</v>
      </c>
      <c r="R56" s="48">
        <f>SUM(R51+R52+R53+R54+R55)</f>
        <v>0</v>
      </c>
      <c r="S56" s="49">
        <f t="shared" si="34"/>
        <v>0</v>
      </c>
      <c r="T56" s="48">
        <f>SUM(T51+T52+T53+T54+T55)</f>
        <v>0</v>
      </c>
      <c r="U56" s="50">
        <f t="shared" si="35"/>
        <v>0</v>
      </c>
    </row>
    <row r="57" spans="1:21" s="47" customFormat="1" ht="18.75" customHeight="1" thickBot="1">
      <c r="A57" s="256" t="s">
        <v>64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8"/>
    </row>
    <row r="58" spans="1:21" s="2" customFormat="1" ht="42" customHeight="1" thickBot="1">
      <c r="A58" s="90" t="s">
        <v>78</v>
      </c>
      <c r="B58" s="69" t="s">
        <v>15</v>
      </c>
      <c r="C58" s="91" t="s">
        <v>37</v>
      </c>
      <c r="D58" s="92">
        <v>9</v>
      </c>
      <c r="E58" s="92">
        <v>8</v>
      </c>
      <c r="F58" s="60">
        <v>6</v>
      </c>
      <c r="G58" s="59">
        <f>F58/E58</f>
        <v>0.75</v>
      </c>
      <c r="H58" s="60">
        <v>2</v>
      </c>
      <c r="I58" s="59">
        <f>H58/E58</f>
        <v>0.25</v>
      </c>
      <c r="J58" s="60"/>
      <c r="K58" s="59">
        <f>J58/E58</f>
        <v>0</v>
      </c>
      <c r="L58" s="60">
        <v>3</v>
      </c>
      <c r="M58" s="59">
        <f>L58/E58</f>
        <v>0.375</v>
      </c>
      <c r="N58" s="60"/>
      <c r="O58" s="59">
        <f>N58/$E58</f>
        <v>0</v>
      </c>
      <c r="P58" s="60"/>
      <c r="Q58" s="59">
        <f>P58/$E58</f>
        <v>0</v>
      </c>
      <c r="R58" s="60"/>
      <c r="S58" s="59">
        <f>R58/$E58</f>
        <v>0</v>
      </c>
      <c r="T58" s="60"/>
      <c r="U58" s="77">
        <f>T58/$E58</f>
        <v>0</v>
      </c>
    </row>
    <row r="59" spans="1:21" s="34" customFormat="1" ht="19.5" customHeight="1" thickBot="1">
      <c r="A59" s="231" t="s">
        <v>110</v>
      </c>
      <c r="B59" s="232"/>
      <c r="C59" s="234"/>
      <c r="D59" s="93">
        <f>SUM(D58)</f>
        <v>9</v>
      </c>
      <c r="E59" s="93">
        <f>SUM(E58)</f>
        <v>8</v>
      </c>
      <c r="F59" s="48">
        <f>SUM(F58)</f>
        <v>6</v>
      </c>
      <c r="G59" s="49">
        <f>F59/E59</f>
        <v>0.75</v>
      </c>
      <c r="H59" s="48">
        <f>SUM(H58)</f>
        <v>2</v>
      </c>
      <c r="I59" s="49">
        <f>H59/E59</f>
        <v>0.25</v>
      </c>
      <c r="J59" s="48">
        <f>SUM(J58)</f>
        <v>0</v>
      </c>
      <c r="K59" s="49">
        <f>J59/E59</f>
        <v>0</v>
      </c>
      <c r="L59" s="48">
        <f>SUM(L58)</f>
        <v>3</v>
      </c>
      <c r="M59" s="49">
        <f>L59/E59</f>
        <v>0.375</v>
      </c>
      <c r="N59" s="48">
        <f>SUM(N58)</f>
        <v>0</v>
      </c>
      <c r="O59" s="49">
        <f>N59/$E59</f>
        <v>0</v>
      </c>
      <c r="P59" s="48">
        <f>SUM(P58)</f>
        <v>0</v>
      </c>
      <c r="Q59" s="49">
        <f>P59/$E59</f>
        <v>0</v>
      </c>
      <c r="R59" s="48">
        <f>SUM(R58)</f>
        <v>0</v>
      </c>
      <c r="S59" s="49">
        <f>R59/$E59</f>
        <v>0</v>
      </c>
      <c r="T59" s="48">
        <f>SUM(T58)</f>
        <v>0</v>
      </c>
      <c r="U59" s="50">
        <f>T59/$E59</f>
        <v>0</v>
      </c>
    </row>
    <row r="60" spans="1:21" s="47" customFormat="1" ht="16.5" customHeight="1" thickBot="1">
      <c r="A60" s="256" t="s">
        <v>52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8"/>
    </row>
    <row r="61" spans="1:21" s="2" customFormat="1" ht="66.75" customHeight="1">
      <c r="A61" s="94" t="s">
        <v>79</v>
      </c>
      <c r="B61" s="95" t="s">
        <v>15</v>
      </c>
      <c r="C61" s="96" t="s">
        <v>37</v>
      </c>
      <c r="D61" s="97">
        <v>15</v>
      </c>
      <c r="E61" s="97">
        <v>15</v>
      </c>
      <c r="F61" s="97">
        <v>6</v>
      </c>
      <c r="G61" s="98">
        <f>F61/E61</f>
        <v>0.4</v>
      </c>
      <c r="H61" s="97">
        <v>5</v>
      </c>
      <c r="I61" s="98">
        <f>H61/E61</f>
        <v>0.3333333333333333</v>
      </c>
      <c r="J61" s="97">
        <v>4</v>
      </c>
      <c r="K61" s="98">
        <f>J61/E61</f>
        <v>0.26666666666666666</v>
      </c>
      <c r="L61" s="99">
        <v>1</v>
      </c>
      <c r="M61" s="98">
        <f>L61/E61</f>
        <v>0.06666666666666667</v>
      </c>
      <c r="N61" s="99"/>
      <c r="O61" s="78">
        <f>N61/$E61</f>
        <v>0</v>
      </c>
      <c r="P61" s="99"/>
      <c r="Q61" s="78">
        <f>P61/$E61</f>
        <v>0</v>
      </c>
      <c r="R61" s="99"/>
      <c r="S61" s="98">
        <f>R61/$E61</f>
        <v>0</v>
      </c>
      <c r="T61" s="99"/>
      <c r="U61" s="76">
        <f>T61/$E61</f>
        <v>0</v>
      </c>
    </row>
    <row r="62" spans="1:21" s="2" customFormat="1" ht="39.75" customHeight="1" thickBot="1">
      <c r="A62" s="65" t="s">
        <v>62</v>
      </c>
      <c r="B62" s="66" t="s">
        <v>15</v>
      </c>
      <c r="C62" s="73" t="s">
        <v>37</v>
      </c>
      <c r="D62" s="71">
        <v>22</v>
      </c>
      <c r="E62" s="71">
        <v>22</v>
      </c>
      <c r="F62" s="71">
        <v>10</v>
      </c>
      <c r="G62" s="35">
        <f>F62/E62</f>
        <v>0.45454545454545453</v>
      </c>
      <c r="H62" s="71">
        <f>SUM(3+5)</f>
        <v>8</v>
      </c>
      <c r="I62" s="67">
        <f>H62/E62</f>
        <v>0.36363636363636365</v>
      </c>
      <c r="J62" s="71">
        <v>4</v>
      </c>
      <c r="K62" s="67">
        <f>J62/E62</f>
        <v>0.18181818181818182</v>
      </c>
      <c r="L62" s="72">
        <f>SUM(1+2)</f>
        <v>3</v>
      </c>
      <c r="M62" s="67">
        <f>L62/E62</f>
        <v>0.13636363636363635</v>
      </c>
      <c r="N62" s="72"/>
      <c r="O62" s="67">
        <f>N62/$E62</f>
        <v>0</v>
      </c>
      <c r="P62" s="72"/>
      <c r="Q62" s="67">
        <f>P62/$E62</f>
        <v>0</v>
      </c>
      <c r="R62" s="72"/>
      <c r="S62" s="67">
        <f>R62/$E62</f>
        <v>0</v>
      </c>
      <c r="T62" s="72"/>
      <c r="U62" s="68">
        <f>T62/$E62</f>
        <v>0</v>
      </c>
    </row>
    <row r="63" spans="1:21" s="34" customFormat="1" ht="18" customHeight="1" thickBot="1">
      <c r="A63" s="231" t="s">
        <v>38</v>
      </c>
      <c r="B63" s="232"/>
      <c r="C63" s="234"/>
      <c r="D63" s="100">
        <f>SUM(D61+D62)</f>
        <v>37</v>
      </c>
      <c r="E63" s="100">
        <f>SUM(E61+E62)</f>
        <v>37</v>
      </c>
      <c r="F63" s="100">
        <f>SUM(F61+F62)</f>
        <v>16</v>
      </c>
      <c r="G63" s="49">
        <f>F63/E63</f>
        <v>0.43243243243243246</v>
      </c>
      <c r="H63" s="100">
        <f>SUM(H61+H62)</f>
        <v>13</v>
      </c>
      <c r="I63" s="214">
        <f>H63/E63</f>
        <v>0.35135135135135137</v>
      </c>
      <c r="J63" s="100">
        <f>SUM(J61+J62)</f>
        <v>8</v>
      </c>
      <c r="K63" s="214">
        <f>J63/E63</f>
        <v>0.21621621621621623</v>
      </c>
      <c r="L63" s="101">
        <f>SUM(L61+L62)</f>
        <v>4</v>
      </c>
      <c r="M63" s="214">
        <f>L63/E63</f>
        <v>0.10810810810810811</v>
      </c>
      <c r="N63" s="101">
        <f>SUM(N61)</f>
        <v>0</v>
      </c>
      <c r="O63" s="49">
        <f>N63/$E63</f>
        <v>0</v>
      </c>
      <c r="P63" s="101">
        <f>SUM(P61)</f>
        <v>0</v>
      </c>
      <c r="Q63" s="49">
        <f>P63/$E63</f>
        <v>0</v>
      </c>
      <c r="R63" s="101">
        <f>SUM(R61+R62)</f>
        <v>0</v>
      </c>
      <c r="S63" s="75">
        <f>R63/$E63</f>
        <v>0</v>
      </c>
      <c r="T63" s="101">
        <f>SUM(T61)</f>
        <v>0</v>
      </c>
      <c r="U63" s="50">
        <f>T63/$E63</f>
        <v>0</v>
      </c>
    </row>
    <row r="64" spans="1:21" s="142" customFormat="1" ht="20.25" customHeight="1" thickBot="1">
      <c r="A64" s="342" t="s">
        <v>57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</row>
    <row r="65" spans="1:21" s="34" customFormat="1" ht="17.25" customHeight="1" thickBot="1">
      <c r="A65" s="3">
        <v>1</v>
      </c>
      <c r="B65" s="26">
        <v>2</v>
      </c>
      <c r="C65" s="26">
        <v>3</v>
      </c>
      <c r="D65" s="26">
        <v>4</v>
      </c>
      <c r="E65" s="26">
        <v>5</v>
      </c>
      <c r="F65" s="26">
        <v>6</v>
      </c>
      <c r="G65" s="26">
        <v>7</v>
      </c>
      <c r="H65" s="26">
        <v>8</v>
      </c>
      <c r="I65" s="27">
        <v>9</v>
      </c>
      <c r="J65" s="26">
        <v>10</v>
      </c>
      <c r="K65" s="27">
        <v>11</v>
      </c>
      <c r="L65" s="26">
        <v>12</v>
      </c>
      <c r="M65" s="27">
        <v>13</v>
      </c>
      <c r="N65" s="26">
        <v>14</v>
      </c>
      <c r="O65" s="28">
        <v>15</v>
      </c>
      <c r="P65" s="26">
        <v>16</v>
      </c>
      <c r="Q65" s="27">
        <v>17</v>
      </c>
      <c r="R65" s="26">
        <v>18</v>
      </c>
      <c r="S65" s="27">
        <v>19</v>
      </c>
      <c r="T65" s="26">
        <v>20</v>
      </c>
      <c r="U65" s="29">
        <v>21</v>
      </c>
    </row>
    <row r="66" spans="1:21" s="47" customFormat="1" ht="22.5" customHeight="1" thickBot="1">
      <c r="A66" s="256" t="s">
        <v>65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8"/>
    </row>
    <row r="67" spans="1:21" s="2" customFormat="1" ht="54" customHeight="1" thickBot="1">
      <c r="A67" s="65" t="s">
        <v>98</v>
      </c>
      <c r="B67" s="66" t="s">
        <v>15</v>
      </c>
      <c r="C67" s="73" t="s">
        <v>37</v>
      </c>
      <c r="D67" s="71">
        <v>14</v>
      </c>
      <c r="E67" s="71">
        <v>14</v>
      </c>
      <c r="F67" s="71">
        <v>5</v>
      </c>
      <c r="G67" s="67">
        <f>F67/E67</f>
        <v>0.35714285714285715</v>
      </c>
      <c r="H67" s="71">
        <v>7</v>
      </c>
      <c r="I67" s="67">
        <f>H67/E67</f>
        <v>0.5</v>
      </c>
      <c r="J67" s="71">
        <v>2</v>
      </c>
      <c r="K67" s="67">
        <f>J67/E67</f>
        <v>0.14285714285714285</v>
      </c>
      <c r="L67" s="72">
        <v>1</v>
      </c>
      <c r="M67" s="67">
        <f>L67/E67</f>
        <v>0.07142857142857142</v>
      </c>
      <c r="N67" s="72"/>
      <c r="O67" s="67">
        <f>N67/$E67</f>
        <v>0</v>
      </c>
      <c r="P67" s="72"/>
      <c r="Q67" s="67">
        <f>P67/$E67</f>
        <v>0</v>
      </c>
      <c r="R67" s="72"/>
      <c r="S67" s="67">
        <f>R67/$E67</f>
        <v>0</v>
      </c>
      <c r="T67" s="72"/>
      <c r="U67" s="68">
        <f>T67/$E67</f>
        <v>0</v>
      </c>
    </row>
    <row r="68" spans="1:21" s="34" customFormat="1" ht="25.5" customHeight="1" thickBot="1">
      <c r="A68" s="339" t="s">
        <v>111</v>
      </c>
      <c r="B68" s="340"/>
      <c r="C68" s="341"/>
      <c r="D68" s="100">
        <f>SUM(D67)</f>
        <v>14</v>
      </c>
      <c r="E68" s="100">
        <f>SUM(E67)</f>
        <v>14</v>
      </c>
      <c r="F68" s="100">
        <f>SUM(F67)</f>
        <v>5</v>
      </c>
      <c r="G68" s="49">
        <f>F68/E68</f>
        <v>0.35714285714285715</v>
      </c>
      <c r="H68" s="100">
        <f>SUM(H67)</f>
        <v>7</v>
      </c>
      <c r="I68" s="49">
        <f>H68/E68</f>
        <v>0.5</v>
      </c>
      <c r="J68" s="100">
        <f>SUM(J67)</f>
        <v>2</v>
      </c>
      <c r="K68" s="49">
        <f>J68/E68</f>
        <v>0.14285714285714285</v>
      </c>
      <c r="L68" s="101">
        <f>SUM(L67)</f>
        <v>1</v>
      </c>
      <c r="M68" s="49">
        <f>L68/E68</f>
        <v>0.07142857142857142</v>
      </c>
      <c r="N68" s="143">
        <f>SUM(M68)</f>
        <v>0.07142857142857142</v>
      </c>
      <c r="O68" s="144">
        <f>N68/$E68</f>
        <v>0.00510204081632653</v>
      </c>
      <c r="P68" s="143">
        <f>SUM(O68)</f>
        <v>0.00510204081632653</v>
      </c>
      <c r="Q68" s="144">
        <f>P68/$E68</f>
        <v>0.00036443148688046647</v>
      </c>
      <c r="R68" s="143">
        <f>SUM(Q68)</f>
        <v>0.00036443148688046647</v>
      </c>
      <c r="S68" s="145">
        <f>R68/$E68</f>
        <v>2.6030820491461892E-05</v>
      </c>
      <c r="T68" s="143">
        <f>SUM(S68)</f>
        <v>2.6030820491461892E-05</v>
      </c>
      <c r="U68" s="146">
        <f>T68/$E68</f>
        <v>1.8593443208187067E-06</v>
      </c>
    </row>
    <row r="69" spans="1:21" s="34" customFormat="1" ht="18" customHeight="1" thickBot="1">
      <c r="A69" s="256" t="s">
        <v>51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8"/>
    </row>
    <row r="70" spans="1:21" s="2" customFormat="1" ht="28.5" customHeight="1">
      <c r="A70" s="104" t="s">
        <v>82</v>
      </c>
      <c r="B70" s="105" t="s">
        <v>15</v>
      </c>
      <c r="C70" s="106" t="s">
        <v>37</v>
      </c>
      <c r="D70" s="107">
        <v>25</v>
      </c>
      <c r="E70" s="107">
        <v>25</v>
      </c>
      <c r="F70" s="107">
        <v>14</v>
      </c>
      <c r="G70" s="78">
        <f>F70/E70</f>
        <v>0.56</v>
      </c>
      <c r="H70" s="107">
        <v>8</v>
      </c>
      <c r="I70" s="78">
        <f>H70/E70</f>
        <v>0.32</v>
      </c>
      <c r="J70" s="107">
        <v>3</v>
      </c>
      <c r="K70" s="78">
        <f>J70/E70</f>
        <v>0.12</v>
      </c>
      <c r="L70" s="108">
        <v>4</v>
      </c>
      <c r="M70" s="78">
        <f>L70/E70</f>
        <v>0.16</v>
      </c>
      <c r="N70" s="108"/>
      <c r="O70" s="98">
        <f>N70/$E70</f>
        <v>0</v>
      </c>
      <c r="P70" s="108"/>
      <c r="Q70" s="98">
        <f>P70/$E70</f>
        <v>0</v>
      </c>
      <c r="R70" s="108">
        <v>25</v>
      </c>
      <c r="S70" s="78">
        <f>R70/$E70</f>
        <v>1</v>
      </c>
      <c r="T70" s="108">
        <v>25</v>
      </c>
      <c r="U70" s="76">
        <f>T70/$E70</f>
        <v>1</v>
      </c>
    </row>
    <row r="71" spans="1:21" s="2" customFormat="1" ht="46.5" customHeight="1" thickBot="1">
      <c r="A71" s="90" t="s">
        <v>84</v>
      </c>
      <c r="B71" s="110" t="s">
        <v>15</v>
      </c>
      <c r="C71" s="111" t="s">
        <v>37</v>
      </c>
      <c r="D71" s="112">
        <v>13</v>
      </c>
      <c r="E71" s="112">
        <v>13</v>
      </c>
      <c r="F71" s="112">
        <v>6</v>
      </c>
      <c r="G71" s="67">
        <f>F71/E71</f>
        <v>0.46153846153846156</v>
      </c>
      <c r="H71" s="112">
        <v>4</v>
      </c>
      <c r="I71" s="67">
        <f>H71/E71</f>
        <v>0.3076923076923077</v>
      </c>
      <c r="J71" s="112">
        <v>3</v>
      </c>
      <c r="K71" s="67">
        <f>J71/E71</f>
        <v>0.23076923076923078</v>
      </c>
      <c r="L71" s="113">
        <v>4</v>
      </c>
      <c r="M71" s="67">
        <f>L71/E71</f>
        <v>0.3076923076923077</v>
      </c>
      <c r="N71" s="113">
        <v>1</v>
      </c>
      <c r="O71" s="114">
        <f>N71/$E71</f>
        <v>0.07692307692307693</v>
      </c>
      <c r="P71" s="113">
        <v>1</v>
      </c>
      <c r="Q71" s="114">
        <f>P71/$E71</f>
        <v>0.07692307692307693</v>
      </c>
      <c r="R71" s="113"/>
      <c r="S71" s="67">
        <f>R71/$E71</f>
        <v>0</v>
      </c>
      <c r="T71" s="113">
        <v>2</v>
      </c>
      <c r="U71" s="68">
        <f>T71/$E71</f>
        <v>0.15384615384615385</v>
      </c>
    </row>
    <row r="72" spans="1:21" s="115" customFormat="1" ht="26.25" customHeight="1" thickBot="1">
      <c r="A72" s="231" t="s">
        <v>38</v>
      </c>
      <c r="B72" s="232"/>
      <c r="C72" s="234"/>
      <c r="D72" s="48">
        <f>SUM(D70+D71)</f>
        <v>38</v>
      </c>
      <c r="E72" s="48">
        <f>SUM(E70+E71)</f>
        <v>38</v>
      </c>
      <c r="F72" s="48">
        <f>SUM(F70+F71)</f>
        <v>20</v>
      </c>
      <c r="G72" s="223">
        <f>F72/E72</f>
        <v>0.5263157894736842</v>
      </c>
      <c r="H72" s="48">
        <f>SUM(H70+H71)</f>
        <v>12</v>
      </c>
      <c r="I72" s="223">
        <f>H72/E72</f>
        <v>0.3157894736842105</v>
      </c>
      <c r="J72" s="48">
        <f>SUM(J70+J71)</f>
        <v>6</v>
      </c>
      <c r="K72" s="223">
        <f>J72/E72</f>
        <v>0.15789473684210525</v>
      </c>
      <c r="L72" s="48">
        <f>SUM(L70+L71)</f>
        <v>8</v>
      </c>
      <c r="M72" s="223">
        <f>L72/E72</f>
        <v>0.21052631578947367</v>
      </c>
      <c r="N72" s="48">
        <f>SUM(N70:N71)</f>
        <v>1</v>
      </c>
      <c r="O72" s="49">
        <f>N72/$E72</f>
        <v>0.02631578947368421</v>
      </c>
      <c r="P72" s="48">
        <f>SUM(P70:P71)</f>
        <v>1</v>
      </c>
      <c r="Q72" s="49">
        <f>P72/$E72</f>
        <v>0.02631578947368421</v>
      </c>
      <c r="R72" s="48">
        <f>SUM(R70+R71)</f>
        <v>25</v>
      </c>
      <c r="S72" s="223">
        <f>R72/$E72</f>
        <v>0.6578947368421053</v>
      </c>
      <c r="T72" s="48">
        <f>SUM(T70+T71)</f>
        <v>27</v>
      </c>
      <c r="U72" s="224">
        <f>T72/$E72</f>
        <v>0.7105263157894737</v>
      </c>
    </row>
    <row r="73" spans="1:21" s="47" customFormat="1" ht="20.25" customHeight="1" thickBot="1">
      <c r="A73" s="256" t="s">
        <v>39</v>
      </c>
      <c r="B73" s="257"/>
      <c r="C73" s="347"/>
      <c r="D73" s="116">
        <f>SUM(D15+D22+D31+D42+D49+D56+D59+D63+D68+D72)</f>
        <v>699</v>
      </c>
      <c r="E73" s="116">
        <f>SUM(E15+E22+E31+E42+E49+E56+E59+E63+E68+E72)</f>
        <v>693</v>
      </c>
      <c r="F73" s="116">
        <f>SUM(F15+F22+F31+F42+F49+F56+F59+F63+F68+F72)</f>
        <v>280</v>
      </c>
      <c r="G73" s="117">
        <f>F73/E73</f>
        <v>0.40404040404040403</v>
      </c>
      <c r="H73" s="116">
        <f>SUM(H15+H22+H31+H42+H49+H56+H59+H63+H68+H72)</f>
        <v>271</v>
      </c>
      <c r="I73" s="117">
        <f>H73/E73</f>
        <v>0.39105339105339104</v>
      </c>
      <c r="J73" s="116">
        <f>SUM(J15+J22+J31+J42+J49+J56+J59+J63+J68+J72)</f>
        <v>142</v>
      </c>
      <c r="K73" s="117">
        <f>J73/E73</f>
        <v>0.2049062049062049</v>
      </c>
      <c r="L73" s="116">
        <f>SUM(L15+L22+L31+L42+L49+L56+L59+L63+L68+L72)</f>
        <v>75</v>
      </c>
      <c r="M73" s="117">
        <f>L73/E73</f>
        <v>0.10822510822510822</v>
      </c>
      <c r="N73" s="116">
        <f>SUM(N15+N22+N31+N42+N49+N56+N59+N63+N68+N72)</f>
        <v>16.07142857142857</v>
      </c>
      <c r="O73" s="117">
        <f>N73/$E73</f>
        <v>0.023191094619666047</v>
      </c>
      <c r="P73" s="116">
        <f>SUM(P15+P22+P31+P42+P49+P56+P59+P63+P68+P72)</f>
        <v>182.00510204081633</v>
      </c>
      <c r="Q73" s="117">
        <f>P73/$E73</f>
        <v>0.2626336248785228</v>
      </c>
      <c r="R73" s="116">
        <f>SUM(R15+R22+R31+R42+R49+R56+R59+R63+R68+R72)</f>
        <v>182.00036443148687</v>
      </c>
      <c r="S73" s="117">
        <f>R73/$E73</f>
        <v>0.26262678850142407</v>
      </c>
      <c r="T73" s="116">
        <f>SUM(T15+T22+T31+T42+T49+T56+T59+T63+T68+T72)</f>
        <v>183.0000260308205</v>
      </c>
      <c r="U73" s="118">
        <f>T73/$E73</f>
        <v>0.2640693016317756</v>
      </c>
    </row>
    <row r="74" spans="1:21" s="34" customFormat="1" ht="16.5" customHeight="1">
      <c r="A74" s="148">
        <v>43123</v>
      </c>
      <c r="I74" s="149"/>
      <c r="K74" s="149"/>
      <c r="M74" s="149"/>
      <c r="O74" s="149"/>
      <c r="Q74" s="149"/>
      <c r="S74" s="149"/>
      <c r="U74" s="149"/>
    </row>
    <row r="75" spans="1:21" s="2" customFormat="1" ht="15.75" customHeight="1">
      <c r="A75" s="324" t="s">
        <v>41</v>
      </c>
      <c r="B75" s="324"/>
      <c r="C75" s="324"/>
      <c r="D75" s="324"/>
      <c r="E75" s="324"/>
      <c r="F75" s="324"/>
      <c r="G75" s="324"/>
      <c r="H75" s="324"/>
      <c r="I75" s="348"/>
      <c r="J75" s="324"/>
      <c r="K75" s="348"/>
      <c r="L75" s="324"/>
      <c r="M75" s="348"/>
      <c r="N75" s="324"/>
      <c r="O75" s="348"/>
      <c r="P75" s="324"/>
      <c r="Q75" s="348"/>
      <c r="R75" s="324"/>
      <c r="S75" s="348"/>
      <c r="T75" s="324"/>
      <c r="U75" s="348"/>
    </row>
    <row r="76" spans="1:21" s="2" customFormat="1" ht="15.75" customHeight="1">
      <c r="A76" s="74"/>
      <c r="B76" s="74"/>
      <c r="C76" s="74"/>
      <c r="D76" s="74"/>
      <c r="E76" s="74"/>
      <c r="F76" s="74"/>
      <c r="G76" s="74"/>
      <c r="H76" s="74"/>
      <c r="I76" s="150"/>
      <c r="J76" s="74"/>
      <c r="K76" s="150"/>
      <c r="L76" s="74"/>
      <c r="M76" s="150"/>
      <c r="N76" s="74"/>
      <c r="O76" s="150"/>
      <c r="P76" s="74"/>
      <c r="Q76" s="150"/>
      <c r="R76" s="74"/>
      <c r="S76" s="150"/>
      <c r="T76" s="74"/>
      <c r="U76" s="150"/>
    </row>
    <row r="77" spans="1:21" s="2" customFormat="1" ht="15.75" customHeight="1">
      <c r="A77" s="74"/>
      <c r="B77" s="74"/>
      <c r="C77" s="74"/>
      <c r="D77" s="74"/>
      <c r="E77" s="74"/>
      <c r="F77" s="74"/>
      <c r="G77" s="74"/>
      <c r="H77" s="74"/>
      <c r="I77" s="150"/>
      <c r="J77" s="74"/>
      <c r="K77" s="150"/>
      <c r="L77" s="74"/>
      <c r="M77" s="150"/>
      <c r="N77" s="74"/>
      <c r="O77" s="150"/>
      <c r="P77" s="74"/>
      <c r="Q77" s="150"/>
      <c r="R77" s="74"/>
      <c r="S77" s="150"/>
      <c r="T77" s="74"/>
      <c r="U77" s="150"/>
    </row>
    <row r="78" spans="1:21" s="2" customFormat="1" ht="15.75" customHeight="1">
      <c r="A78" s="74"/>
      <c r="B78" s="74"/>
      <c r="C78" s="74"/>
      <c r="D78" s="74"/>
      <c r="E78" s="74"/>
      <c r="F78" s="74"/>
      <c r="G78" s="74"/>
      <c r="H78" s="74"/>
      <c r="I78" s="150"/>
      <c r="J78" s="74"/>
      <c r="K78" s="150"/>
      <c r="L78" s="74"/>
      <c r="M78" s="150"/>
      <c r="N78" s="74"/>
      <c r="O78" s="150"/>
      <c r="P78" s="74"/>
      <c r="Q78" s="150"/>
      <c r="R78" s="74"/>
      <c r="S78" s="150"/>
      <c r="T78" s="74"/>
      <c r="U78" s="150"/>
    </row>
    <row r="79" s="2" customFormat="1" ht="12.75">
      <c r="A79" s="2" t="s">
        <v>31</v>
      </c>
    </row>
    <row r="80" s="2" customFormat="1" ht="12.75">
      <c r="A80" s="2" t="s">
        <v>33</v>
      </c>
    </row>
    <row r="81" s="2" customFormat="1" ht="12.75">
      <c r="A81" s="2" t="s">
        <v>66</v>
      </c>
    </row>
  </sheetData>
  <sheetProtection/>
  <mergeCells count="50">
    <mergeCell ref="A64:U64"/>
    <mergeCell ref="A51:A52"/>
    <mergeCell ref="A11:A12"/>
    <mergeCell ref="A13:A14"/>
    <mergeCell ref="A46:A47"/>
    <mergeCell ref="A33:A34"/>
    <mergeCell ref="A40:A41"/>
    <mergeCell ref="A37:A38"/>
    <mergeCell ref="A27:A28"/>
    <mergeCell ref="A23:U23"/>
    <mergeCell ref="A1:U1"/>
    <mergeCell ref="A2:U2"/>
    <mergeCell ref="P3:Q5"/>
    <mergeCell ref="R3:S5"/>
    <mergeCell ref="T3:U5"/>
    <mergeCell ref="F4:G5"/>
    <mergeCell ref="H4:I5"/>
    <mergeCell ref="J4:K5"/>
    <mergeCell ref="D3:D6"/>
    <mergeCell ref="E3:E6"/>
    <mergeCell ref="A75:U75"/>
    <mergeCell ref="L3:M5"/>
    <mergeCell ref="N3:O5"/>
    <mergeCell ref="C3:C6"/>
    <mergeCell ref="A15:C15"/>
    <mergeCell ref="B3:B6"/>
    <mergeCell ref="A63:C63"/>
    <mergeCell ref="A56:C56"/>
    <mergeCell ref="A3:A6"/>
    <mergeCell ref="A59:C59"/>
    <mergeCell ref="F3:K3"/>
    <mergeCell ref="A45:U45"/>
    <mergeCell ref="A72:C72"/>
    <mergeCell ref="A50:U50"/>
    <mergeCell ref="A73:C73"/>
    <mergeCell ref="A60:U60"/>
    <mergeCell ref="A69:U69"/>
    <mergeCell ref="A49:C49"/>
    <mergeCell ref="A57:U57"/>
    <mergeCell ref="A66:U66"/>
    <mergeCell ref="A68:C68"/>
    <mergeCell ref="A8:U8"/>
    <mergeCell ref="A16:U16"/>
    <mergeCell ref="A25:U25"/>
    <mergeCell ref="A32:U32"/>
    <mergeCell ref="A43:U43"/>
    <mergeCell ref="A31:C31"/>
    <mergeCell ref="A42:C42"/>
    <mergeCell ref="A22:C22"/>
    <mergeCell ref="A9:A10"/>
  </mergeCell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85" r:id="rId1"/>
  <rowBreaks count="3" manualBreakCount="3">
    <brk id="22" max="20" man="1"/>
    <brk id="42" max="20" man="1"/>
    <brk id="63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9"/>
  <sheetViews>
    <sheetView view="pageBreakPreview" zoomScaleSheetLayoutView="100" zoomScalePageLayoutView="0" workbookViewId="0" topLeftCell="A1">
      <selection activeCell="A11" sqref="A11:U11"/>
    </sheetView>
  </sheetViews>
  <sheetFormatPr defaultColWidth="9.00390625" defaultRowHeight="12.75"/>
  <cols>
    <col min="1" max="1" width="24.75390625" style="0" customWidth="1"/>
    <col min="2" max="2" width="8.375" style="0" customWidth="1"/>
    <col min="3" max="3" width="12.75390625" style="0" customWidth="1"/>
    <col min="4" max="4" width="9.375" style="0" customWidth="1"/>
    <col min="5" max="5" width="10.125" style="0" customWidth="1"/>
    <col min="6" max="6" width="6.00390625" style="0" customWidth="1"/>
    <col min="7" max="7" width="7.625" style="0" customWidth="1"/>
    <col min="8" max="8" width="6.25390625" style="0" customWidth="1"/>
    <col min="9" max="9" width="7.00390625" style="0" customWidth="1"/>
    <col min="10" max="10" width="6.75390625" style="0" customWidth="1"/>
    <col min="11" max="11" width="7.25390625" style="0" customWidth="1"/>
    <col min="12" max="12" width="5.125" style="0" customWidth="1"/>
    <col min="13" max="13" width="7.00390625" style="0" customWidth="1"/>
    <col min="14" max="14" width="4.875" style="0" customWidth="1"/>
    <col min="15" max="15" width="7.25390625" style="0" customWidth="1"/>
    <col min="16" max="16" width="6.00390625" style="0" customWidth="1"/>
    <col min="17" max="17" width="7.75390625" style="0" customWidth="1"/>
    <col min="18" max="18" width="6.125" style="0" customWidth="1"/>
    <col min="19" max="19" width="8.125" style="0" customWidth="1"/>
    <col min="20" max="20" width="6.125" style="0" customWidth="1"/>
    <col min="21" max="21" width="7.375" style="0" customWidth="1"/>
  </cols>
  <sheetData>
    <row r="1" spans="1:21" s="1" customFormat="1" ht="18" customHeight="1">
      <c r="A1" s="356" t="s">
        <v>53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</row>
    <row r="2" spans="1:21" s="1" customFormat="1" ht="15.75" customHeight="1" thickBot="1">
      <c r="A2" s="357" t="s">
        <v>112</v>
      </c>
      <c r="B2" s="357"/>
      <c r="C2" s="357"/>
      <c r="D2" s="357"/>
      <c r="E2" s="357"/>
      <c r="F2" s="357"/>
      <c r="G2" s="357"/>
      <c r="H2" s="357"/>
      <c r="I2" s="358"/>
      <c r="J2" s="357"/>
      <c r="K2" s="358"/>
      <c r="L2" s="357"/>
      <c r="M2" s="358"/>
      <c r="N2" s="357"/>
      <c r="O2" s="358"/>
      <c r="P2" s="357"/>
      <c r="Q2" s="358"/>
      <c r="R2" s="357"/>
      <c r="S2" s="358"/>
      <c r="T2" s="357"/>
      <c r="U2" s="358"/>
    </row>
    <row r="3" spans="1:21" s="2" customFormat="1" ht="12.75" customHeight="1">
      <c r="A3" s="352" t="s">
        <v>30</v>
      </c>
      <c r="B3" s="327" t="s">
        <v>22</v>
      </c>
      <c r="C3" s="246" t="s">
        <v>42</v>
      </c>
      <c r="D3" s="327" t="s">
        <v>47</v>
      </c>
      <c r="E3" s="327" t="s">
        <v>48</v>
      </c>
      <c r="F3" s="345" t="s">
        <v>32</v>
      </c>
      <c r="G3" s="345"/>
      <c r="H3" s="345"/>
      <c r="I3" s="346"/>
      <c r="J3" s="345"/>
      <c r="K3" s="346"/>
      <c r="L3" s="327" t="s">
        <v>3</v>
      </c>
      <c r="M3" s="349"/>
      <c r="N3" s="327" t="s">
        <v>23</v>
      </c>
      <c r="O3" s="349"/>
      <c r="P3" s="327" t="s">
        <v>24</v>
      </c>
      <c r="Q3" s="359"/>
      <c r="R3" s="327" t="s">
        <v>25</v>
      </c>
      <c r="S3" s="349"/>
      <c r="T3" s="327" t="s">
        <v>26</v>
      </c>
      <c r="U3" s="362"/>
    </row>
    <row r="4" spans="1:21" s="2" customFormat="1" ht="12.75">
      <c r="A4" s="353"/>
      <c r="B4" s="328"/>
      <c r="C4" s="247"/>
      <c r="D4" s="328"/>
      <c r="E4" s="328"/>
      <c r="F4" s="331" t="s">
        <v>27</v>
      </c>
      <c r="G4" s="331"/>
      <c r="H4" s="331" t="s">
        <v>28</v>
      </c>
      <c r="I4" s="365"/>
      <c r="J4" s="331" t="s">
        <v>29</v>
      </c>
      <c r="K4" s="365"/>
      <c r="L4" s="328"/>
      <c r="M4" s="350"/>
      <c r="N4" s="328"/>
      <c r="O4" s="350"/>
      <c r="P4" s="328"/>
      <c r="Q4" s="360"/>
      <c r="R4" s="328"/>
      <c r="S4" s="350"/>
      <c r="T4" s="328"/>
      <c r="U4" s="363"/>
    </row>
    <row r="5" spans="1:21" s="2" customFormat="1" ht="21" customHeight="1">
      <c r="A5" s="354"/>
      <c r="B5" s="328"/>
      <c r="C5" s="247"/>
      <c r="D5" s="328"/>
      <c r="E5" s="328"/>
      <c r="F5" s="331"/>
      <c r="G5" s="331"/>
      <c r="H5" s="331"/>
      <c r="I5" s="365"/>
      <c r="J5" s="331"/>
      <c r="K5" s="365"/>
      <c r="L5" s="251"/>
      <c r="M5" s="351"/>
      <c r="N5" s="251"/>
      <c r="O5" s="351"/>
      <c r="P5" s="251"/>
      <c r="Q5" s="361"/>
      <c r="R5" s="251"/>
      <c r="S5" s="351"/>
      <c r="T5" s="251"/>
      <c r="U5" s="364"/>
    </row>
    <row r="6" spans="1:21" s="2" customFormat="1" ht="14.25" customHeight="1" thickBot="1">
      <c r="A6" s="355"/>
      <c r="B6" s="251"/>
      <c r="C6" s="252"/>
      <c r="D6" s="251"/>
      <c r="E6" s="251"/>
      <c r="F6" s="33" t="s">
        <v>4</v>
      </c>
      <c r="G6" s="33" t="s">
        <v>5</v>
      </c>
      <c r="H6" s="33" t="s">
        <v>4</v>
      </c>
      <c r="I6" s="61" t="s">
        <v>5</v>
      </c>
      <c r="J6" s="33" t="s">
        <v>4</v>
      </c>
      <c r="K6" s="61" t="s">
        <v>5</v>
      </c>
      <c r="L6" s="58" t="s">
        <v>4</v>
      </c>
      <c r="M6" s="30" t="s">
        <v>5</v>
      </c>
      <c r="N6" s="58" t="s">
        <v>4</v>
      </c>
      <c r="O6" s="31" t="s">
        <v>5</v>
      </c>
      <c r="P6" s="58" t="s">
        <v>4</v>
      </c>
      <c r="Q6" s="30" t="s">
        <v>5</v>
      </c>
      <c r="R6" s="58" t="s">
        <v>4</v>
      </c>
      <c r="S6" s="30" t="s">
        <v>5</v>
      </c>
      <c r="T6" s="58" t="s">
        <v>4</v>
      </c>
      <c r="U6" s="32" t="s">
        <v>5</v>
      </c>
    </row>
    <row r="7" spans="1:21" s="2" customFormat="1" ht="13.5" thickBot="1">
      <c r="A7" s="3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7">
        <v>9</v>
      </c>
      <c r="J7" s="26">
        <v>10</v>
      </c>
      <c r="K7" s="27">
        <v>11</v>
      </c>
      <c r="L7" s="26">
        <v>12</v>
      </c>
      <c r="M7" s="27">
        <v>13</v>
      </c>
      <c r="N7" s="26">
        <v>14</v>
      </c>
      <c r="O7" s="28">
        <v>15</v>
      </c>
      <c r="P7" s="26">
        <v>16</v>
      </c>
      <c r="Q7" s="27">
        <v>17</v>
      </c>
      <c r="R7" s="26">
        <v>18</v>
      </c>
      <c r="S7" s="27">
        <v>19</v>
      </c>
      <c r="T7" s="26">
        <v>20</v>
      </c>
      <c r="U7" s="29">
        <v>21</v>
      </c>
    </row>
    <row r="8" spans="1:21" s="47" customFormat="1" ht="15.75" customHeight="1" thickBot="1">
      <c r="A8" s="256" t="s">
        <v>63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8"/>
    </row>
    <row r="9" spans="1:21" s="2" customFormat="1" ht="39.75" customHeight="1" thickBot="1">
      <c r="A9" s="94" t="s">
        <v>92</v>
      </c>
      <c r="B9" s="131" t="s">
        <v>16</v>
      </c>
      <c r="C9" s="141" t="s">
        <v>37</v>
      </c>
      <c r="D9" s="133">
        <v>2</v>
      </c>
      <c r="E9" s="133">
        <v>2</v>
      </c>
      <c r="F9" s="203"/>
      <c r="G9" s="203">
        <f>F9/E9</f>
        <v>0</v>
      </c>
      <c r="H9" s="203"/>
      <c r="I9" s="203">
        <f>H9/E9</f>
        <v>0</v>
      </c>
      <c r="J9" s="203">
        <v>2</v>
      </c>
      <c r="K9" s="203">
        <f>J9/E9</f>
        <v>1</v>
      </c>
      <c r="L9" s="203"/>
      <c r="M9" s="203">
        <f>L9/E9</f>
        <v>0</v>
      </c>
      <c r="N9" s="203"/>
      <c r="O9" s="203">
        <f>N9/$E9</f>
        <v>0</v>
      </c>
      <c r="P9" s="203"/>
      <c r="Q9" s="203">
        <f>P9/$E9</f>
        <v>0</v>
      </c>
      <c r="R9" s="203"/>
      <c r="S9" s="203">
        <f>R9/$E9</f>
        <v>0</v>
      </c>
      <c r="T9" s="203"/>
      <c r="U9" s="204">
        <f>T9/$E9</f>
        <v>0</v>
      </c>
    </row>
    <row r="10" spans="1:21" s="34" customFormat="1" ht="21.75" customHeight="1" thickBot="1">
      <c r="A10" s="231" t="s">
        <v>38</v>
      </c>
      <c r="B10" s="232"/>
      <c r="C10" s="234"/>
      <c r="D10" s="93">
        <f>SUM(D9)</f>
        <v>2</v>
      </c>
      <c r="E10" s="93">
        <f>SUM(E9)</f>
        <v>2</v>
      </c>
      <c r="F10" s="205">
        <f>SUM(F9)</f>
        <v>0</v>
      </c>
      <c r="G10" s="206">
        <f>F10/E10</f>
        <v>0</v>
      </c>
      <c r="H10" s="207">
        <f>SUM(H9)</f>
        <v>0</v>
      </c>
      <c r="I10" s="206">
        <f>H10/E10</f>
        <v>0</v>
      </c>
      <c r="J10" s="207">
        <f>SUM(J9)</f>
        <v>2</v>
      </c>
      <c r="K10" s="213">
        <f>SUM(K9/E10)</f>
        <v>0.5</v>
      </c>
      <c r="L10" s="207">
        <f>SUM(L9)</f>
        <v>0</v>
      </c>
      <c r="M10" s="207">
        <f>L10/E10</f>
        <v>0</v>
      </c>
      <c r="N10" s="207">
        <f>SUM(N9)</f>
        <v>0</v>
      </c>
      <c r="O10" s="207">
        <f>N10/$E10</f>
        <v>0</v>
      </c>
      <c r="P10" s="207">
        <f>SUM(P9)</f>
        <v>0</v>
      </c>
      <c r="Q10" s="207">
        <f>P10/$E10</f>
        <v>0</v>
      </c>
      <c r="R10" s="207">
        <f>SUM(R9)</f>
        <v>0</v>
      </c>
      <c r="S10" s="207">
        <f>R10/$E10</f>
        <v>0</v>
      </c>
      <c r="T10" s="207">
        <f>SUM(T9)</f>
        <v>0</v>
      </c>
      <c r="U10" s="208">
        <f>T10/$E10</f>
        <v>0</v>
      </c>
    </row>
    <row r="11" spans="1:21" s="47" customFormat="1" ht="15.75" customHeight="1" thickBot="1">
      <c r="A11" s="256" t="s">
        <v>50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8"/>
    </row>
    <row r="12" spans="1:21" s="2" customFormat="1" ht="39.75" customHeight="1" thickBot="1">
      <c r="A12" s="94" t="s">
        <v>95</v>
      </c>
      <c r="B12" s="5" t="s">
        <v>15</v>
      </c>
      <c r="C12" s="81" t="s">
        <v>37</v>
      </c>
      <c r="D12" s="133">
        <v>1</v>
      </c>
      <c r="E12" s="133">
        <v>1</v>
      </c>
      <c r="F12" s="203"/>
      <c r="G12" s="203">
        <f>F12/E12</f>
        <v>0</v>
      </c>
      <c r="H12" s="203"/>
      <c r="I12" s="203">
        <f>H12/E12</f>
        <v>0</v>
      </c>
      <c r="J12" s="203">
        <v>1</v>
      </c>
      <c r="K12" s="203">
        <f>J12/E12</f>
        <v>1</v>
      </c>
      <c r="L12" s="203"/>
      <c r="M12" s="203">
        <f>L12/E12</f>
        <v>0</v>
      </c>
      <c r="N12" s="203"/>
      <c r="O12" s="203">
        <f>N12/$E12</f>
        <v>0</v>
      </c>
      <c r="P12" s="203"/>
      <c r="Q12" s="203">
        <f>P12/$E12</f>
        <v>0</v>
      </c>
      <c r="R12" s="203"/>
      <c r="S12" s="203">
        <f>R12/$E12</f>
        <v>0</v>
      </c>
      <c r="T12" s="203"/>
      <c r="U12" s="204">
        <f>T12/$E12</f>
        <v>0</v>
      </c>
    </row>
    <row r="13" spans="1:21" s="34" customFormat="1" ht="21.75" customHeight="1" thickBot="1">
      <c r="A13" s="231" t="s">
        <v>38</v>
      </c>
      <c r="B13" s="232"/>
      <c r="C13" s="234"/>
      <c r="D13" s="93">
        <f>SUM(D12)</f>
        <v>1</v>
      </c>
      <c r="E13" s="93">
        <f>SUM(E12)</f>
        <v>1</v>
      </c>
      <c r="F13" s="205">
        <f>SUM(F12)</f>
        <v>0</v>
      </c>
      <c r="G13" s="206">
        <f>F13/E13</f>
        <v>0</v>
      </c>
      <c r="H13" s="207">
        <f>SUM(H12)</f>
        <v>0</v>
      </c>
      <c r="I13" s="206">
        <f>H13/E13</f>
        <v>0</v>
      </c>
      <c r="J13" s="207">
        <f>SUM(J12)</f>
        <v>1</v>
      </c>
      <c r="K13" s="213">
        <f>J13/E13</f>
        <v>1</v>
      </c>
      <c r="L13" s="207">
        <f>SUM(L12)</f>
        <v>0</v>
      </c>
      <c r="M13" s="207">
        <f>L13/E13</f>
        <v>0</v>
      </c>
      <c r="N13" s="207">
        <f>SUM(N12)</f>
        <v>0</v>
      </c>
      <c r="O13" s="207">
        <f>N13/$E13</f>
        <v>0</v>
      </c>
      <c r="P13" s="207">
        <f>SUM(P12)</f>
        <v>0</v>
      </c>
      <c r="Q13" s="207">
        <f>P13/$E13</f>
        <v>0</v>
      </c>
      <c r="R13" s="207">
        <f>SUM(R12)</f>
        <v>0</v>
      </c>
      <c r="S13" s="207">
        <f>R13/$E13</f>
        <v>0</v>
      </c>
      <c r="T13" s="207">
        <f>SUM(T12)</f>
        <v>0</v>
      </c>
      <c r="U13" s="208">
        <f>T13/$E13</f>
        <v>0</v>
      </c>
    </row>
    <row r="14" spans="1:21" s="47" customFormat="1" ht="20.25" customHeight="1" thickBot="1">
      <c r="A14" s="256" t="s">
        <v>39</v>
      </c>
      <c r="B14" s="257"/>
      <c r="C14" s="347"/>
      <c r="D14" s="116">
        <f>SUM(D10+D13)</f>
        <v>3</v>
      </c>
      <c r="E14" s="116">
        <f>SUM(E10+E13)</f>
        <v>3</v>
      </c>
      <c r="F14" s="209">
        <f>SUM(F10)</f>
        <v>0</v>
      </c>
      <c r="G14" s="206">
        <f>F14/E14</f>
        <v>0</v>
      </c>
      <c r="H14" s="209">
        <f>SUM(H10)</f>
        <v>0</v>
      </c>
      <c r="I14" s="206">
        <f>H14/E14</f>
        <v>0</v>
      </c>
      <c r="J14" s="207">
        <f>SUM(J10+J12)</f>
        <v>3</v>
      </c>
      <c r="K14" s="213">
        <f>J14/E14</f>
        <v>1</v>
      </c>
      <c r="L14" s="209">
        <f>SUM(L10)</f>
        <v>0</v>
      </c>
      <c r="M14" s="209">
        <f>L14/E14</f>
        <v>0</v>
      </c>
      <c r="N14" s="209">
        <f>SUM(N10)</f>
        <v>0</v>
      </c>
      <c r="O14" s="209">
        <f>N14/$E14</f>
        <v>0</v>
      </c>
      <c r="P14" s="209">
        <f>SUM(P10)</f>
        <v>0</v>
      </c>
      <c r="Q14" s="209">
        <f>P14/$E14</f>
        <v>0</v>
      </c>
      <c r="R14" s="209">
        <f>SUM(R10)</f>
        <v>0</v>
      </c>
      <c r="S14" s="209">
        <f>R14/$E14</f>
        <v>0</v>
      </c>
      <c r="T14" s="209">
        <f>SUM(T10)</f>
        <v>0</v>
      </c>
      <c r="U14" s="210">
        <f>T14/$E14</f>
        <v>0</v>
      </c>
    </row>
    <row r="15" spans="1:21" s="34" customFormat="1" ht="16.5" customHeight="1">
      <c r="A15" s="148">
        <v>43126</v>
      </c>
      <c r="I15" s="149"/>
      <c r="K15" s="149"/>
      <c r="M15" s="149"/>
      <c r="O15" s="149"/>
      <c r="Q15" s="149"/>
      <c r="S15" s="149"/>
      <c r="U15" s="149"/>
    </row>
    <row r="16" spans="1:21" s="34" customFormat="1" ht="16.5" customHeight="1">
      <c r="A16" s="148"/>
      <c r="I16" s="149"/>
      <c r="K16" s="149"/>
      <c r="M16" s="149"/>
      <c r="O16" s="149"/>
      <c r="Q16" s="149"/>
      <c r="S16" s="149"/>
      <c r="U16" s="149"/>
    </row>
    <row r="17" spans="1:21" s="34" customFormat="1" ht="16.5" customHeight="1">
      <c r="A17" s="148"/>
      <c r="I17" s="149"/>
      <c r="K17" s="149"/>
      <c r="M17" s="149"/>
      <c r="O17" s="149"/>
      <c r="Q17" s="149"/>
      <c r="S17" s="149"/>
      <c r="U17" s="149"/>
    </row>
    <row r="18" spans="1:21" s="34" customFormat="1" ht="16.5" customHeight="1">
      <c r="A18" s="148"/>
      <c r="I18" s="149"/>
      <c r="K18" s="149"/>
      <c r="M18" s="149"/>
      <c r="O18" s="149"/>
      <c r="Q18" s="149"/>
      <c r="S18" s="149"/>
      <c r="U18" s="149"/>
    </row>
    <row r="19" spans="1:21" s="34" customFormat="1" ht="16.5" customHeight="1">
      <c r="A19" s="148"/>
      <c r="I19" s="149"/>
      <c r="K19" s="149"/>
      <c r="M19" s="149"/>
      <c r="O19" s="149"/>
      <c r="Q19" s="149"/>
      <c r="S19" s="149"/>
      <c r="U19" s="149"/>
    </row>
    <row r="20" spans="1:21" s="2" customFormat="1" ht="15.75" customHeight="1">
      <c r="A20" s="324" t="s">
        <v>41</v>
      </c>
      <c r="B20" s="324"/>
      <c r="C20" s="324"/>
      <c r="D20" s="324"/>
      <c r="E20" s="324"/>
      <c r="F20" s="324"/>
      <c r="G20" s="324"/>
      <c r="H20" s="324"/>
      <c r="I20" s="348"/>
      <c r="J20" s="324"/>
      <c r="K20" s="348"/>
      <c r="L20" s="324"/>
      <c r="M20" s="348"/>
      <c r="N20" s="324"/>
      <c r="O20" s="348"/>
      <c r="P20" s="324"/>
      <c r="Q20" s="348"/>
      <c r="R20" s="324"/>
      <c r="S20" s="348"/>
      <c r="T20" s="324"/>
      <c r="U20" s="348"/>
    </row>
    <row r="21" spans="1:21" s="2" customFormat="1" ht="15.75" customHeight="1">
      <c r="A21" s="74"/>
      <c r="B21" s="74"/>
      <c r="C21" s="74"/>
      <c r="D21" s="74"/>
      <c r="E21" s="74"/>
      <c r="F21" s="74"/>
      <c r="G21" s="74"/>
      <c r="H21" s="74"/>
      <c r="I21" s="150"/>
      <c r="J21" s="74"/>
      <c r="K21" s="150"/>
      <c r="L21" s="74"/>
      <c r="M21" s="150"/>
      <c r="N21" s="74"/>
      <c r="O21" s="150"/>
      <c r="P21" s="74"/>
      <c r="Q21" s="150"/>
      <c r="R21" s="74"/>
      <c r="S21" s="150"/>
      <c r="T21" s="74"/>
      <c r="U21" s="150"/>
    </row>
    <row r="22" spans="1:21" s="2" customFormat="1" ht="15.75" customHeight="1">
      <c r="A22" s="74"/>
      <c r="B22" s="74"/>
      <c r="C22" s="74"/>
      <c r="D22" s="74"/>
      <c r="E22" s="74"/>
      <c r="F22" s="74"/>
      <c r="G22" s="74"/>
      <c r="H22" s="74"/>
      <c r="I22" s="150"/>
      <c r="J22" s="74"/>
      <c r="K22" s="150"/>
      <c r="L22" s="74"/>
      <c r="M22" s="150"/>
      <c r="N22" s="74"/>
      <c r="O22" s="150"/>
      <c r="P22" s="74"/>
      <c r="Q22" s="150"/>
      <c r="R22" s="74"/>
      <c r="S22" s="150"/>
      <c r="T22" s="74"/>
      <c r="U22" s="150"/>
    </row>
    <row r="23" spans="1:21" s="2" customFormat="1" ht="15.75" customHeight="1">
      <c r="A23" s="74"/>
      <c r="B23" s="74"/>
      <c r="C23" s="74"/>
      <c r="D23" s="74"/>
      <c r="E23" s="74"/>
      <c r="F23" s="74"/>
      <c r="G23" s="74"/>
      <c r="H23" s="74"/>
      <c r="I23" s="150"/>
      <c r="J23" s="74"/>
      <c r="K23" s="150"/>
      <c r="L23" s="74"/>
      <c r="M23" s="150"/>
      <c r="N23" s="74"/>
      <c r="O23" s="150"/>
      <c r="P23" s="74"/>
      <c r="Q23" s="150"/>
      <c r="R23" s="74"/>
      <c r="S23" s="150"/>
      <c r="T23" s="74"/>
      <c r="U23" s="150"/>
    </row>
    <row r="24" spans="1:21" s="2" customFormat="1" ht="15.75" customHeight="1">
      <c r="A24" s="74"/>
      <c r="B24" s="74"/>
      <c r="C24" s="74"/>
      <c r="D24" s="74"/>
      <c r="E24" s="74"/>
      <c r="F24" s="74"/>
      <c r="G24" s="74"/>
      <c r="H24" s="74"/>
      <c r="I24" s="150"/>
      <c r="J24" s="74"/>
      <c r="K24" s="150"/>
      <c r="L24" s="74"/>
      <c r="M24" s="150"/>
      <c r="N24" s="74"/>
      <c r="O24" s="150"/>
      <c r="P24" s="74"/>
      <c r="Q24" s="150"/>
      <c r="R24" s="74"/>
      <c r="S24" s="150"/>
      <c r="T24" s="74"/>
      <c r="U24" s="150"/>
    </row>
    <row r="25" spans="1:21" s="2" customFormat="1" ht="15.75" customHeight="1">
      <c r="A25" s="74"/>
      <c r="B25" s="74"/>
      <c r="C25" s="74"/>
      <c r="D25" s="74"/>
      <c r="E25" s="74"/>
      <c r="F25" s="74"/>
      <c r="G25" s="74"/>
      <c r="H25" s="74"/>
      <c r="I25" s="150"/>
      <c r="J25" s="74"/>
      <c r="K25" s="150"/>
      <c r="L25" s="74"/>
      <c r="M25" s="150"/>
      <c r="N25" s="74"/>
      <c r="O25" s="150"/>
      <c r="P25" s="74"/>
      <c r="Q25" s="150"/>
      <c r="R25" s="74"/>
      <c r="S25" s="150"/>
      <c r="T25" s="74"/>
      <c r="U25" s="150"/>
    </row>
    <row r="26" spans="1:21" s="2" customFormat="1" ht="15.75" customHeight="1">
      <c r="A26" s="74"/>
      <c r="B26" s="74"/>
      <c r="C26" s="74"/>
      <c r="D26" s="74"/>
      <c r="E26" s="74"/>
      <c r="F26" s="74"/>
      <c r="G26" s="74"/>
      <c r="H26" s="74"/>
      <c r="I26" s="150"/>
      <c r="J26" s="74"/>
      <c r="K26" s="150"/>
      <c r="L26" s="74"/>
      <c r="M26" s="150"/>
      <c r="N26" s="74"/>
      <c r="O26" s="150"/>
      <c r="P26" s="74"/>
      <c r="Q26" s="150"/>
      <c r="R26" s="74"/>
      <c r="S26" s="150"/>
      <c r="T26" s="74"/>
      <c r="U26" s="150"/>
    </row>
    <row r="27" spans="1:21" s="2" customFormat="1" ht="15.75" customHeight="1">
      <c r="A27" s="74"/>
      <c r="B27" s="74"/>
      <c r="C27" s="74"/>
      <c r="D27" s="74"/>
      <c r="E27" s="74"/>
      <c r="F27" s="74"/>
      <c r="G27" s="74"/>
      <c r="H27" s="74"/>
      <c r="I27" s="150"/>
      <c r="J27" s="74"/>
      <c r="K27" s="150"/>
      <c r="L27" s="74"/>
      <c r="M27" s="150"/>
      <c r="N27" s="74"/>
      <c r="O27" s="150"/>
      <c r="P27" s="74"/>
      <c r="Q27" s="150"/>
      <c r="R27" s="74"/>
      <c r="S27" s="150"/>
      <c r="T27" s="74"/>
      <c r="U27" s="150"/>
    </row>
    <row r="28" spans="1:21" s="2" customFormat="1" ht="15.75" customHeight="1">
      <c r="A28" s="74"/>
      <c r="B28" s="74"/>
      <c r="C28" s="74"/>
      <c r="D28" s="74"/>
      <c r="E28" s="74"/>
      <c r="F28" s="74"/>
      <c r="G28" s="74"/>
      <c r="H28" s="74"/>
      <c r="I28" s="150"/>
      <c r="J28" s="74"/>
      <c r="K28" s="150"/>
      <c r="L28" s="74"/>
      <c r="M28" s="150"/>
      <c r="N28" s="74"/>
      <c r="O28" s="150"/>
      <c r="P28" s="74"/>
      <c r="Q28" s="150"/>
      <c r="R28" s="74"/>
      <c r="S28" s="150"/>
      <c r="T28" s="74"/>
      <c r="U28" s="150"/>
    </row>
    <row r="29" spans="1:21" s="2" customFormat="1" ht="15.75" customHeight="1">
      <c r="A29" s="74"/>
      <c r="B29" s="74"/>
      <c r="C29" s="74"/>
      <c r="D29" s="74"/>
      <c r="E29" s="74"/>
      <c r="F29" s="74"/>
      <c r="G29" s="74"/>
      <c r="H29" s="74"/>
      <c r="I29" s="150"/>
      <c r="J29" s="74"/>
      <c r="K29" s="150"/>
      <c r="L29" s="74"/>
      <c r="M29" s="150"/>
      <c r="N29" s="74"/>
      <c r="O29" s="150"/>
      <c r="P29" s="74"/>
      <c r="Q29" s="150"/>
      <c r="R29" s="74"/>
      <c r="S29" s="150"/>
      <c r="T29" s="74"/>
      <c r="U29" s="150"/>
    </row>
    <row r="30" spans="1:21" s="2" customFormat="1" ht="15.75" customHeight="1">
      <c r="A30" s="74"/>
      <c r="B30" s="74"/>
      <c r="C30" s="74"/>
      <c r="D30" s="74"/>
      <c r="E30" s="74"/>
      <c r="F30" s="74"/>
      <c r="G30" s="74"/>
      <c r="H30" s="74"/>
      <c r="I30" s="150"/>
      <c r="J30" s="74"/>
      <c r="K30" s="150"/>
      <c r="L30" s="74"/>
      <c r="M30" s="150"/>
      <c r="N30" s="74"/>
      <c r="O30" s="150"/>
      <c r="P30" s="74"/>
      <c r="Q30" s="150"/>
      <c r="R30" s="74"/>
      <c r="S30" s="150"/>
      <c r="T30" s="74"/>
      <c r="U30" s="150"/>
    </row>
    <row r="31" spans="1:21" s="2" customFormat="1" ht="15.75" customHeight="1">
      <c r="A31" s="74"/>
      <c r="B31" s="74"/>
      <c r="C31" s="74"/>
      <c r="D31" s="74"/>
      <c r="E31" s="74"/>
      <c r="F31" s="74"/>
      <c r="G31" s="74"/>
      <c r="H31" s="74"/>
      <c r="I31" s="150"/>
      <c r="J31" s="74"/>
      <c r="K31" s="150"/>
      <c r="L31" s="74"/>
      <c r="M31" s="150"/>
      <c r="N31" s="74"/>
      <c r="O31" s="150"/>
      <c r="P31" s="74"/>
      <c r="Q31" s="150"/>
      <c r="R31" s="74"/>
      <c r="S31" s="150"/>
      <c r="T31" s="74"/>
      <c r="U31" s="150"/>
    </row>
    <row r="32" spans="1:21" s="2" customFormat="1" ht="15.75" customHeight="1">
      <c r="A32" s="74"/>
      <c r="B32" s="74"/>
      <c r="C32" s="74"/>
      <c r="D32" s="74"/>
      <c r="E32" s="74"/>
      <c r="F32" s="74"/>
      <c r="G32" s="74"/>
      <c r="H32" s="74"/>
      <c r="I32" s="150"/>
      <c r="J32" s="74"/>
      <c r="K32" s="150"/>
      <c r="L32" s="74"/>
      <c r="M32" s="150"/>
      <c r="N32" s="74"/>
      <c r="O32" s="150"/>
      <c r="P32" s="74"/>
      <c r="Q32" s="150"/>
      <c r="R32" s="74"/>
      <c r="S32" s="150"/>
      <c r="T32" s="74"/>
      <c r="U32" s="150"/>
    </row>
    <row r="33" spans="1:21" s="2" customFormat="1" ht="15.75" customHeight="1">
      <c r="A33" s="74"/>
      <c r="B33" s="74"/>
      <c r="C33" s="74"/>
      <c r="D33" s="74"/>
      <c r="E33" s="74"/>
      <c r="F33" s="74"/>
      <c r="G33" s="74"/>
      <c r="H33" s="74"/>
      <c r="I33" s="150"/>
      <c r="J33" s="74"/>
      <c r="K33" s="150"/>
      <c r="L33" s="74"/>
      <c r="M33" s="150"/>
      <c r="N33" s="74"/>
      <c r="O33" s="150"/>
      <c r="P33" s="74"/>
      <c r="Q33" s="150"/>
      <c r="R33" s="74"/>
      <c r="S33" s="150"/>
      <c r="T33" s="74"/>
      <c r="U33" s="150"/>
    </row>
    <row r="34" spans="1:21" s="2" customFormat="1" ht="15.75" customHeight="1">
      <c r="A34" s="74"/>
      <c r="B34" s="74"/>
      <c r="C34" s="74"/>
      <c r="D34" s="74"/>
      <c r="E34" s="74"/>
      <c r="F34" s="74"/>
      <c r="G34" s="74"/>
      <c r="H34" s="74"/>
      <c r="I34" s="150"/>
      <c r="J34" s="74"/>
      <c r="K34" s="150"/>
      <c r="L34" s="74"/>
      <c r="M34" s="150"/>
      <c r="N34" s="74"/>
      <c r="O34" s="150"/>
      <c r="P34" s="74"/>
      <c r="Q34" s="150"/>
      <c r="R34" s="74"/>
      <c r="S34" s="150"/>
      <c r="T34" s="74"/>
      <c r="U34" s="150"/>
    </row>
    <row r="35" spans="1:21" s="2" customFormat="1" ht="15.75" customHeight="1">
      <c r="A35" s="74"/>
      <c r="B35" s="74"/>
      <c r="C35" s="74"/>
      <c r="D35" s="74"/>
      <c r="E35" s="74"/>
      <c r="F35" s="74"/>
      <c r="G35" s="74"/>
      <c r="H35" s="74"/>
      <c r="I35" s="150"/>
      <c r="J35" s="74"/>
      <c r="K35" s="150"/>
      <c r="L35" s="74"/>
      <c r="M35" s="150"/>
      <c r="N35" s="74"/>
      <c r="O35" s="150"/>
      <c r="P35" s="74"/>
      <c r="Q35" s="150"/>
      <c r="R35" s="74"/>
      <c r="S35" s="150"/>
      <c r="T35" s="74"/>
      <c r="U35" s="150"/>
    </row>
    <row r="36" spans="1:21" s="2" customFormat="1" ht="15.75" customHeight="1">
      <c r="A36" s="74"/>
      <c r="B36" s="74"/>
      <c r="C36" s="74"/>
      <c r="D36" s="74"/>
      <c r="E36" s="74"/>
      <c r="F36" s="74"/>
      <c r="G36" s="74"/>
      <c r="H36" s="74"/>
      <c r="I36" s="150"/>
      <c r="J36" s="74"/>
      <c r="K36" s="150"/>
      <c r="L36" s="74"/>
      <c r="M36" s="150"/>
      <c r="N36" s="74"/>
      <c r="O36" s="150"/>
      <c r="P36" s="74"/>
      <c r="Q36" s="150"/>
      <c r="R36" s="74"/>
      <c r="S36" s="150"/>
      <c r="T36" s="74"/>
      <c r="U36" s="150"/>
    </row>
    <row r="37" s="2" customFormat="1" ht="12.75">
      <c r="A37" s="2" t="s">
        <v>31</v>
      </c>
    </row>
    <row r="38" s="2" customFormat="1" ht="12.75">
      <c r="A38" s="2" t="s">
        <v>33</v>
      </c>
    </row>
    <row r="39" s="2" customFormat="1" ht="12.75">
      <c r="A39" s="2" t="s">
        <v>66</v>
      </c>
    </row>
  </sheetData>
  <sheetProtection/>
  <mergeCells count="22">
    <mergeCell ref="A11:U11"/>
    <mergeCell ref="A13:C13"/>
    <mergeCell ref="A14:C14"/>
    <mergeCell ref="A20:U20"/>
    <mergeCell ref="A10:C10"/>
    <mergeCell ref="A8:U8"/>
    <mergeCell ref="P3:Q5"/>
    <mergeCell ref="R3:S5"/>
    <mergeCell ref="T3:U5"/>
    <mergeCell ref="F4:G5"/>
    <mergeCell ref="H4:I5"/>
    <mergeCell ref="J4:K5"/>
    <mergeCell ref="A1:U1"/>
    <mergeCell ref="A2:U2"/>
    <mergeCell ref="A3:A6"/>
    <mergeCell ref="B3:B6"/>
    <mergeCell ref="C3:C6"/>
    <mergeCell ref="D3:D6"/>
    <mergeCell ref="E3:E6"/>
    <mergeCell ref="F3:K3"/>
    <mergeCell ref="L3:M5"/>
    <mergeCell ref="N3:O5"/>
  </mergeCells>
  <printOptions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ВМВ</dc:creator>
  <cp:keywords/>
  <dc:description/>
  <cp:lastModifiedBy>Rector</cp:lastModifiedBy>
  <cp:lastPrinted>2013-02-13T10:00:03Z</cp:lastPrinted>
  <dcterms:created xsi:type="dcterms:W3CDTF">2015-07-10T11:08:15Z</dcterms:created>
  <dcterms:modified xsi:type="dcterms:W3CDTF">2013-02-13T11:06:47Z</dcterms:modified>
  <cp:category/>
  <cp:version/>
  <cp:contentType/>
  <cp:contentStatus/>
</cp:coreProperties>
</file>