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11592" firstSheet="2" activeTab="2"/>
  </bookViews>
  <sheets>
    <sheet name="K_PGS_01 (3)" sheetId="1" state="hidden" r:id="rId1"/>
    <sheet name="K_PGS_03" sheetId="2" state="hidden" r:id="rId2"/>
    <sheet name="Навч. план" sheetId="3" r:id="rId3"/>
    <sheet name="ГРАФІК" sheetId="4" r:id="rId4"/>
    <sheet name="RUPpgs03_з триместрами" sheetId="5" state="hidden" r:id="rId5"/>
  </sheets>
  <definedNames>
    <definedName name="_xlnm._FilterDatabase" localSheetId="2" hidden="1">'Навч. план'!$A$1:$BR$73</definedName>
    <definedName name="_xlnm.Print_Area" localSheetId="0">'K_PGS_01 (3)'!$A$1:$BJ$27</definedName>
    <definedName name="_xlnm.Print_Area" localSheetId="1">'K_PGS_03'!$A$1:$BJ$27</definedName>
    <definedName name="_xlnm.Print_Area" localSheetId="3">'ГРАФІК'!$A$2:$BA$42</definedName>
    <definedName name="_xlnm.Print_Area" localSheetId="2">'Навч. план'!$A$2:$BD$62</definedName>
  </definedNames>
  <calcPr fullCalcOnLoad="1"/>
</workbook>
</file>

<file path=xl/sharedStrings.xml><?xml version="1.0" encoding="utf-8"?>
<sst xmlns="http://schemas.openxmlformats.org/spreadsheetml/2006/main" count="832" uniqueCount="418">
  <si>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</si>
  <si>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</si>
  <si>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</si>
  <si>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</si>
  <si>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</si>
  <si>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</si>
  <si>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</si>
  <si>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</si>
  <si>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</si>
  <si>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</si>
  <si>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</si>
  <si>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</si>
  <si>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</si>
  <si>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</si>
  <si>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</si>
  <si>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</si>
  <si>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</si>
  <si>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</si>
  <si>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</si>
  <si>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</si>
  <si>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</si>
  <si>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</si>
  <si>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</si>
  <si>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</si>
  <si>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</si>
  <si>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</si>
  <si>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</si>
  <si>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</si>
  <si>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</si>
  <si>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</si>
  <si>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</si>
  <si>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</si>
  <si>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</si>
  <si>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</si>
  <si>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</si>
  <si>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</si>
  <si>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</si>
  <si>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</si>
  <si>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</si>
  <si>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</si>
  <si>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</si>
  <si>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</si>
  <si>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</si>
  <si>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</si>
  <si>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</si>
  <si>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</si>
  <si>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</si>
  <si>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</si>
  <si>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</si>
  <si>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</si>
  <si>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</si>
  <si>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</si>
  <si>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</si>
  <si>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</si>
  <si>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</si>
  <si>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</si>
  <si>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</si>
  <si>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</si>
  <si>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</si>
  <si>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</si>
  <si>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</si>
  <si>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</si>
  <si>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</si>
  <si>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</si>
  <si>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</si>
  <si>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</si>
  <si>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</si>
  <si>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</si>
  <si>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</si>
  <si>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</si>
  <si>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</si>
  <si>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</si>
  <si>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</si>
  <si>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</si>
  <si>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</si>
  <si>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</si>
  <si>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</si>
  <si>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</si>
  <si>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</si>
  <si>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</si>
  <si>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</si>
  <si>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</si>
  <si>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</si>
  <si>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</si>
  <si>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</si>
  <si>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</si>
  <si>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</si>
  <si>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</si>
  <si>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</si>
  <si>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</si>
  <si>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</si>
  <si>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</si>
  <si>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</si>
  <si>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</si>
  <si>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</si>
  <si>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</si>
  <si>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</si>
  <si>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</si>
  <si>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</si>
  <si>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</si>
  <si>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</si>
  <si>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</si>
  <si>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</si>
  <si>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</si>
  <si>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</si>
  <si>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</si>
  <si>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</si>
  <si>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</si>
  <si>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</si>
  <si>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</si>
  <si>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</si>
  <si>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</si>
  <si>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</si>
  <si>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</si>
  <si>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</si>
  <si>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</si>
  <si>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</si>
  <si>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</si>
  <si>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</si>
  <si>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</si>
  <si>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</si>
  <si>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</si>
  <si>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</si>
  <si>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</si>
  <si>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</si>
  <si>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</si>
  <si>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</si>
  <si>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</si>
  <si>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</si>
  <si>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</si>
  <si>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</si>
  <si>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</si>
  <si>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</si>
  <si>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</si>
  <si>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</si>
  <si>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</si>
  <si>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</si>
  <si>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</si>
  <si>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</si>
  <si>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</si>
  <si>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</si>
  <si>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</si>
  <si>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</si>
  <si>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</si>
  <si>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</si>
  <si>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</si>
  <si>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</si>
  <si>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</si>
  <si>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</si>
  <si>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</si>
  <si>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</si>
  <si>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</si>
  <si>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</si>
  <si>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</si>
  <si>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</si>
  <si>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</si>
  <si>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</si>
  <si>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</si>
  <si>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</si>
  <si>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</si>
  <si>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</si>
  <si>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</si>
  <si>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</si>
  <si>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</si>
  <si>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</si>
  <si>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</si>
  <si>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</si>
  <si>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</si>
  <si>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</si>
  <si>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</si>
  <si>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</si>
  <si>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</si>
  <si>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</si>
  <si>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</si>
  <si>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</si>
  <si>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</si>
  <si>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</si>
  <si>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</si>
  <si>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</si>
  <si>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</si>
  <si>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</si>
  <si>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</si>
  <si>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</si>
  <si>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</si>
  <si>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</si>
  <si>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</si>
  <si>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</si>
  <si>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</si>
  <si>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</si>
  <si>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</si>
  <si>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</si>
  <si>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</si>
  <si>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</si>
  <si>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</si>
  <si>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</si>
  <si>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</si>
  <si>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</si>
  <si>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</si>
  <si>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</si>
  <si>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</si>
  <si>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</si>
  <si>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</si>
  <si>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</si>
  <si>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</si>
  <si>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</si>
  <si>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</si>
  <si>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</si>
  <si>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</si>
  <si>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</si>
  <si>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</si>
  <si>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</si>
  <si>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</si>
  <si>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</si>
  <si>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</si>
  <si>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</si>
  <si>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</si>
  <si>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</si>
  <si>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</si>
  <si>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</si>
  <si>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</si>
  <si>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</si>
  <si>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</si>
  <si>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</si>
  <si>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</si>
  <si>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</si>
  <si>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</si>
  <si>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</si>
  <si>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</si>
  <si>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</si>
  <si>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</si>
  <si>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</si>
  <si>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</si>
  <si>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</si>
  <si>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</si>
  <si>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</si>
  <si>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</si>
  <si>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</si>
  <si>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</si>
  <si>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</si>
  <si>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</si>
  <si>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</si>
  <si>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</si>
  <si>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</si>
  <si>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</si>
  <si>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</si>
  <si>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</si>
  <si>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</si>
  <si>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</si>
  <si>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</si>
  <si>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</si>
  <si>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</si>
  <si>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</si>
  <si>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</si>
  <si>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</si>
  <si>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</si>
  <si>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</si>
  <si>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</si>
  <si>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</si>
  <si>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</si>
  <si>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</si>
  <si>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</si>
  <si>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</si>
  <si>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</si>
  <si>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</si>
  <si>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</si>
  <si>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</si>
  <si>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</si>
  <si>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</si>
  <si>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</si>
  <si>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</si>
  <si>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</si>
  <si>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</si>
  <si>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</si>
  <si>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</si>
  <si>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</si>
  <si>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</si>
  <si>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</si>
  <si>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</si>
  <si>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</si>
  <si>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</si>
  <si>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</si>
  <si>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</si>
  <si>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курсові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</si>
  <si>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</si>
  <si>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</si>
  <si>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</si>
  <si>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</si>
  <si>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</si>
  <si>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</si>
  <si>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</si>
  <si>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</si>
  <si>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напряму)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</si>
  <si>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</si>
  <si>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</si>
  <si>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</si>
  <si>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</si>
  <si>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</si>
  <si>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</si>
  <si>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</si>
  <si>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</si>
  <si>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</si>
  <si>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</si>
  <si>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</si>
  <si>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</si>
  <si>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</si>
  <si>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</si>
  <si>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</si>
  <si>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</si>
  <si>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</si>
  <si>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</si>
  <si>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</si>
  <si>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</si>
  <si>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</si>
  <si>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</si>
  <si>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</si>
  <si>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</si>
  <si>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</si>
  <si>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</si>
  <si>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</si>
  <si>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</si>
  <si>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</si>
  <si>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</si>
  <si>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</si>
  <si>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>________________  С.М. Шкарлет</t>
  </si>
  <si>
    <t xml:space="preserve">“___”_________20__ року  </t>
  </si>
  <si>
    <t>№ ___</t>
  </si>
  <si>
    <t xml:space="preserve">“____”_________20__ року  </t>
  </si>
  <si>
    <t>Кваліфікація</t>
  </si>
  <si>
    <t>(назва)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</si>
  <si>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</si>
  <si>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</si>
  <si>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</si>
  <si>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</si>
  <si>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</si>
  <si>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ІІІ. ПРАКТИКА</t>
  </si>
  <si>
    <t>Назви навчальних дисциплін</t>
  </si>
  <si>
    <t>Н А В Ч А Л Ь Н И Й  П Л А Н</t>
  </si>
  <si>
    <t>Усього з обов’язкових дисциплін</t>
  </si>
  <si>
    <t>IV курс</t>
  </si>
  <si>
    <t>ІІІ</t>
  </si>
  <si>
    <t xml:space="preserve">Перший проректор </t>
  </si>
  <si>
    <t xml:space="preserve">контрольні роботи, реферати </t>
  </si>
  <si>
    <t xml:space="preserve">розрахунково-графічні, розрахункові роботи </t>
  </si>
  <si>
    <t>Розподіл часу в годинах  та кредитах за курсами і семестрами</t>
  </si>
  <si>
    <t>5.1. ЦИКЛ ЗАГАЛЬНОЇ ПІДГОТОВКИ</t>
  </si>
  <si>
    <t>5.1.1.1</t>
  </si>
  <si>
    <t>5.1.1.2</t>
  </si>
  <si>
    <t>5.1.1.3</t>
  </si>
  <si>
    <t xml:space="preserve">5.1.1. БЛОК ОБОВ’ЯЗКОВИХ НАВЧАЛЬНИХ ДИСЦИПЛІН 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</si>
  <si>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</si>
  <si>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</si>
  <si>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</si>
  <si>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</si>
  <si>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</si>
  <si>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 xml:space="preserve">(дата, </t>
  </si>
  <si>
    <t xml:space="preserve">підпис, </t>
  </si>
  <si>
    <t xml:space="preserve">Директор ННІ     </t>
  </si>
  <si>
    <t xml:space="preserve">Декан факультету       </t>
  </si>
  <si>
    <t xml:space="preserve">Завідувач випускової кафедри         </t>
  </si>
  <si>
    <t>О.О.Новомлинець</t>
  </si>
  <si>
    <t>5.2.2.1</t>
  </si>
  <si>
    <t>5.2.2.2</t>
  </si>
  <si>
    <t>5.2.2.3</t>
  </si>
  <si>
    <t>5.2.2.4</t>
  </si>
  <si>
    <t>Кількість аудиторних годин за семестр</t>
  </si>
  <si>
    <t>Філософія</t>
  </si>
  <si>
    <t>Англійська мова для наукового спілкування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</si>
  <si>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</si>
  <si>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</si>
  <si>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</si>
  <si>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 xml:space="preserve">5.2.2. БЛОК НАВЧАЛЬНИХ ДИСЦИПЛІНИ ЗА ВІЛЬНИМ ВИБОРОМ АСПІРАНТА </t>
  </si>
  <si>
    <t>5.2.2.5</t>
  </si>
  <si>
    <t>5.2.2.6</t>
  </si>
  <si>
    <t>5.2.2.7</t>
  </si>
  <si>
    <t>5.2.2.8</t>
  </si>
  <si>
    <t>5.2.2.9</t>
  </si>
  <si>
    <t>5.2.2.10</t>
  </si>
  <si>
    <t>5.2.2.11</t>
  </si>
  <si>
    <t>5.2.2.12</t>
  </si>
  <si>
    <t>5.2.2.13</t>
  </si>
  <si>
    <t>5.2.2.14</t>
  </si>
  <si>
    <t>5.2.2.15</t>
  </si>
  <si>
    <t xml:space="preserve">4 роки </t>
  </si>
  <si>
    <t>07 Управління та адміністрування</t>
  </si>
  <si>
    <t>076 Підприємництво, торгівля та біржова діяльність</t>
  </si>
  <si>
    <r>
      <t>напрям</t>
    </r>
    <r>
      <rPr>
        <sz val="14"/>
        <rFont val="Times New Roman"/>
        <family val="1"/>
      </rPr>
      <t xml:space="preserve"> </t>
    </r>
  </si>
  <si>
    <t>третій (освітньо-науковий) рівень</t>
  </si>
  <si>
    <r>
      <t>ПОЗНАЧЕННЯ:</t>
    </r>
    <r>
      <rPr>
        <sz val="14"/>
        <rFont val="Times New Roman"/>
        <family val="1"/>
      </rPr>
      <t xml:space="preserve"> </t>
    </r>
  </si>
  <si>
    <t xml:space="preserve">Форма атестації                                                                                                </t>
  </si>
  <si>
    <t>Метологічні основи прийняття управлінських рішень</t>
  </si>
  <si>
    <t xml:space="preserve">Методологія управління проектами та програмами </t>
  </si>
  <si>
    <t xml:space="preserve">Управління конкурентоспроможністю </t>
  </si>
  <si>
    <t>Управління якістю та безпечністю товарів</t>
  </si>
  <si>
    <t>Комерційні ризики</t>
  </si>
  <si>
    <t>Методологія управління ризиками</t>
  </si>
  <si>
    <t>Інтернет-біржі та електронний трейдинг</t>
  </si>
  <si>
    <t>Біржа продуктів інтелектуальної праці</t>
  </si>
  <si>
    <t>Аудит технічного контролю виробництва товарів</t>
  </si>
  <si>
    <t>Організація зберігання та реалізації продовольчих товарів</t>
  </si>
  <si>
    <t>Організація зберігання та реалізації непродовольчих товарів</t>
  </si>
  <si>
    <t>Оцінювання відповідності продукції, робіт і послуг</t>
  </si>
  <si>
    <t>Методологія дослідження життєвого циклу підприємств, товарів та послуг</t>
  </si>
  <si>
    <t>Наукові аспекти експертизи товарів</t>
  </si>
  <si>
    <t>1;2</t>
  </si>
  <si>
    <t>Методологічні засади  ідентифікації</t>
  </si>
  <si>
    <t xml:space="preserve">Усього з дисциплін за вільним вибором </t>
  </si>
  <si>
    <t>Усього з дисциплін професійної  підготовки</t>
  </si>
  <si>
    <t>М.І. Стрілець</t>
  </si>
  <si>
    <t>С.І. Пономаренко</t>
  </si>
  <si>
    <t>І.О. Дудла</t>
  </si>
  <si>
    <t>другого (магістерського) рівня</t>
  </si>
  <si>
    <t>очна (денна) та заочна</t>
  </si>
  <si>
    <t>ЗТ</t>
  </si>
  <si>
    <t>Заліковий тиждень</t>
  </si>
  <si>
    <t>Залікові тижні</t>
  </si>
  <si>
    <t>Методологія, організація та технологія наукових досліджень</t>
  </si>
  <si>
    <t>доктор філософії</t>
  </si>
  <si>
    <t>(прізвище та ініціали)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</si>
</sst>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  <numFmt numFmtId="225" formatCode="[$-FC19]d\ mmmm\ yyyy\ &quot;г.&quot;"/>
  </numFmts>
  <fonts count="8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26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0" fontId="0" fillId="0" borderId="11" xfId="0" applyNumberFormat="1" applyBorder="1" applyAlignment="1">
      <alignment/>
    </xf>
    <xf numFmtId="202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8" fontId="0" fillId="0" borderId="22" xfId="0" applyNumberFormat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3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6" fontId="17" fillId="0" borderId="13" xfId="0" applyNumberFormat="1" applyFont="1" applyBorder="1" applyAlignment="1">
      <alignment horizontal="center"/>
    </xf>
    <xf numFmtId="196" fontId="17" fillId="0" borderId="53" xfId="0" applyNumberFormat="1" applyFont="1" applyBorder="1" applyAlignment="1">
      <alignment/>
    </xf>
    <xf numFmtId="196" fontId="17" fillId="0" borderId="10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96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1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>
      <alignment vertical="center" wrapText="1"/>
    </xf>
    <xf numFmtId="0" fontId="27" fillId="0" borderId="64" xfId="0" applyFont="1" applyFill="1" applyBorder="1" applyAlignment="1">
      <alignment horizontal="left" vertical="center" wrapText="1"/>
    </xf>
    <xf numFmtId="0" fontId="27" fillId="0" borderId="65" xfId="53" applyFont="1" applyFill="1" applyBorder="1" applyAlignment="1" applyProtection="1">
      <alignment vertical="center" wrapText="1"/>
      <protection hidden="1" locked="0"/>
    </xf>
    <xf numFmtId="1" fontId="25" fillId="0" borderId="0" xfId="0" applyNumberFormat="1" applyFont="1" applyFill="1" applyAlignment="1">
      <alignment vertical="center" wrapText="1"/>
    </xf>
    <xf numFmtId="1" fontId="24" fillId="0" borderId="66" xfId="0" applyNumberFormat="1" applyFont="1" applyFill="1" applyBorder="1" applyAlignment="1">
      <alignment horizontal="center" vertical="center" textRotation="90" wrapText="1"/>
    </xf>
    <xf numFmtId="1" fontId="27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37" fillId="0" borderId="70" xfId="0" applyFont="1" applyFill="1" applyBorder="1" applyAlignment="1">
      <alignment horizontal="center" vertical="center" textRotation="90" wrapText="1"/>
    </xf>
    <xf numFmtId="1" fontId="24" fillId="0" borderId="71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4" fillId="0" borderId="72" xfId="0" applyNumberFormat="1" applyFont="1" applyFill="1" applyBorder="1" applyAlignment="1">
      <alignment horizontal="center" vertical="center" textRotation="90" wrapText="1"/>
    </xf>
    <xf numFmtId="1" fontId="24" fillId="0" borderId="73" xfId="0" applyNumberFormat="1" applyFont="1" applyFill="1" applyBorder="1" applyAlignment="1">
      <alignment horizontal="center" vertical="center" textRotation="90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4" xfId="0" applyNumberFormat="1" applyFont="1" applyFill="1" applyBorder="1" applyAlignment="1">
      <alignment horizontal="center" vertical="center" textRotation="90" wrapText="1"/>
    </xf>
    <xf numFmtId="1" fontId="27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 wrapText="1"/>
    </xf>
    <xf numFmtId="49" fontId="43" fillId="0" borderId="79" xfId="0" applyNumberFormat="1" applyFont="1" applyFill="1" applyBorder="1" applyAlignment="1">
      <alignment horizontal="center" vertical="center" wrapText="1"/>
    </xf>
    <xf numFmtId="49" fontId="43" fillId="0" borderId="80" xfId="0" applyNumberFormat="1" applyFont="1" applyFill="1" applyBorder="1" applyAlignment="1">
      <alignment horizontal="center" vertical="center" wrapText="1"/>
    </xf>
    <xf numFmtId="49" fontId="43" fillId="0" borderId="81" xfId="0" applyNumberFormat="1" applyFont="1" applyFill="1" applyBorder="1" applyAlignment="1">
      <alignment horizontal="center" vertical="center" wrapText="1"/>
    </xf>
    <xf numFmtId="49" fontId="43" fillId="0" borderId="82" xfId="0" applyNumberFormat="1" applyFont="1" applyFill="1" applyBorder="1" applyAlignment="1">
      <alignment horizontal="center" vertical="center" wrapText="1"/>
    </xf>
    <xf numFmtId="49" fontId="43" fillId="0" borderId="8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Continuous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27" fillId="0" borderId="9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97" xfId="0" applyFont="1" applyFill="1" applyBorder="1" applyAlignment="1">
      <alignment horizontal="center" vertical="center" wrapText="1"/>
    </xf>
    <xf numFmtId="0" fontId="36" fillId="0" borderId="98" xfId="0" applyFont="1" applyFill="1" applyBorder="1" applyAlignment="1">
      <alignment horizontal="center" vertical="center" wrapText="1"/>
    </xf>
    <xf numFmtId="0" fontId="36" fillId="0" borderId="99" xfId="0" applyFont="1" applyFill="1" applyBorder="1" applyAlignment="1">
      <alignment horizontal="center" vertical="center" wrapText="1"/>
    </xf>
    <xf numFmtId="49" fontId="27" fillId="0" borderId="87" xfId="0" applyNumberFormat="1" applyFont="1" applyFill="1" applyBorder="1" applyAlignment="1">
      <alignment horizontal="center" vertical="center" wrapText="1"/>
    </xf>
    <xf numFmtId="49" fontId="27" fillId="0" borderId="85" xfId="0" applyNumberFormat="1" applyFont="1" applyFill="1" applyBorder="1" applyAlignment="1">
      <alignment horizontal="center" vertical="center" wrapText="1"/>
    </xf>
    <xf numFmtId="0" fontId="27" fillId="0" borderId="100" xfId="0" applyFont="1" applyFill="1" applyBorder="1" applyAlignment="1">
      <alignment horizontal="center" vertical="center" wrapText="1"/>
    </xf>
    <xf numFmtId="49" fontId="27" fillId="0" borderId="91" xfId="0" applyNumberFormat="1" applyFont="1" applyFill="1" applyBorder="1" applyAlignment="1">
      <alignment horizontal="center" vertical="center" wrapText="1"/>
    </xf>
    <xf numFmtId="49" fontId="27" fillId="0" borderId="89" xfId="0" applyNumberFormat="1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10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0" fontId="27" fillId="0" borderId="31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98" xfId="0" applyFont="1" applyFill="1" applyBorder="1" applyAlignment="1">
      <alignment horizontal="center" vertical="center" textRotation="90" wrapText="1"/>
    </xf>
    <xf numFmtId="0" fontId="23" fillId="0" borderId="104" xfId="0" applyFont="1" applyFill="1" applyBorder="1" applyAlignment="1">
      <alignment horizontal="center" vertical="center" textRotation="90" wrapText="1"/>
    </xf>
    <xf numFmtId="0" fontId="23" fillId="0" borderId="99" xfId="0" applyFont="1" applyFill="1" applyBorder="1" applyAlignment="1">
      <alignment horizontal="center" vertical="center" textRotation="90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60" xfId="0" applyFont="1" applyFill="1" applyBorder="1" applyAlignment="1" applyProtection="1">
      <alignment horizontal="center" vertical="center" wrapTex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 applyProtection="1">
      <alignment horizontal="center" vertical="center" wrapText="1"/>
      <protection locked="0"/>
    </xf>
    <xf numFmtId="0" fontId="23" fillId="0" borderId="106" xfId="0" applyFont="1" applyFill="1" applyBorder="1" applyAlignment="1">
      <alignment horizontal="center" vertical="center" wrapText="1"/>
    </xf>
    <xf numFmtId="0" fontId="27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7" xfId="0" applyFont="1" applyFill="1" applyBorder="1" applyAlignment="1">
      <alignment horizontal="center" vertical="center" wrapText="1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vertical="center" wrapText="1"/>
    </xf>
    <xf numFmtId="0" fontId="34" fillId="0" borderId="111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4" fillId="0" borderId="112" xfId="0" applyFont="1" applyFill="1" applyBorder="1" applyAlignment="1">
      <alignment horizontal="center" vertical="center" wrapText="1"/>
    </xf>
    <xf numFmtId="0" fontId="41" fillId="0" borderId="10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1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0" fontId="27" fillId="0" borderId="10" xfId="53" applyFont="1" applyFill="1" applyBorder="1" applyAlignment="1" applyProtection="1">
      <alignment wrapText="1"/>
      <protection hidden="1" locked="0"/>
    </xf>
    <xf numFmtId="0" fontId="27" fillId="0" borderId="10" xfId="53" applyFont="1" applyFill="1" applyBorder="1" applyAlignment="1" applyProtection="1">
      <alignment vertical="center" wrapText="1"/>
      <protection hidden="1" locked="0"/>
    </xf>
    <xf numFmtId="0" fontId="27" fillId="0" borderId="0" xfId="0" applyFont="1" applyFill="1" applyAlignment="1">
      <alignment/>
    </xf>
    <xf numFmtId="203" fontId="27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5" xfId="0" applyFont="1" applyFill="1" applyBorder="1" applyAlignment="1">
      <alignment vertical="center" wrapText="1"/>
    </xf>
    <xf numFmtId="1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0" xfId="0" applyFont="1" applyFill="1" applyBorder="1" applyAlignment="1">
      <alignment vertical="center" wrapText="1"/>
    </xf>
    <xf numFmtId="0" fontId="23" fillId="0" borderId="105" xfId="0" applyFont="1" applyFill="1" applyBorder="1" applyAlignment="1">
      <alignment vertical="center" wrapText="1"/>
    </xf>
    <xf numFmtId="0" fontId="27" fillId="0" borderId="105" xfId="0" applyFont="1" applyFill="1" applyBorder="1" applyAlignment="1">
      <alignment vertical="center" wrapText="1"/>
    </xf>
    <xf numFmtId="1" fontId="24" fillId="0" borderId="116" xfId="0" applyNumberFormat="1" applyFont="1" applyFill="1" applyBorder="1" applyAlignment="1">
      <alignment horizontal="center" vertical="center" textRotation="90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27" fillId="0" borderId="49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>
      <alignment horizontal="center" wrapText="1"/>
    </xf>
    <xf numFmtId="200" fontId="2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96" fontId="32" fillId="0" borderId="30" xfId="0" applyNumberFormat="1" applyFont="1" applyFill="1" applyBorder="1" applyAlignment="1">
      <alignment horizontal="center" vertical="center" wrapText="1"/>
    </xf>
    <xf numFmtId="1" fontId="23" fillId="0" borderId="117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/>
    </xf>
    <xf numFmtId="0" fontId="32" fillId="0" borderId="49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vertical="center" wrapText="1"/>
    </xf>
    <xf numFmtId="0" fontId="25" fillId="0" borderId="117" xfId="0" applyFont="1" applyFill="1" applyBorder="1" applyAlignment="1">
      <alignment vertical="center" wrapText="1"/>
    </xf>
    <xf numFmtId="0" fontId="23" fillId="0" borderId="117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center" vertical="center" wrapText="1"/>
    </xf>
    <xf numFmtId="0" fontId="33" fillId="0" borderId="117" xfId="0" applyFont="1" applyFill="1" applyBorder="1" applyAlignment="1">
      <alignment horizontal="center" vertical="center" wrapText="1"/>
    </xf>
    <xf numFmtId="1" fontId="32" fillId="0" borderId="49" xfId="0" applyNumberFormat="1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0" fontId="35" fillId="0" borderId="49" xfId="0" applyFont="1" applyFill="1" applyBorder="1" applyAlignment="1">
      <alignment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 wrapText="1"/>
    </xf>
    <xf numFmtId="49" fontId="2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8" xfId="0" applyFont="1" applyFill="1" applyBorder="1" applyAlignment="1">
      <alignment vertical="center" wrapText="1"/>
    </xf>
    <xf numFmtId="0" fontId="27" fillId="0" borderId="118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7" fillId="0" borderId="119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4" fillId="0" borderId="1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1" fontId="23" fillId="0" borderId="121" xfId="0" applyNumberFormat="1" applyFont="1" applyFill="1" applyBorder="1" applyAlignment="1">
      <alignment horizontal="center" vertical="center" wrapText="1"/>
    </xf>
    <xf numFmtId="1" fontId="23" fillId="0" borderId="103" xfId="0" applyNumberFormat="1" applyFont="1" applyFill="1" applyBorder="1" applyAlignment="1">
      <alignment horizontal="center" vertical="center" wrapText="1"/>
    </xf>
    <xf numFmtId="1" fontId="23" fillId="0" borderId="12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textRotation="90" wrapText="1"/>
    </xf>
    <xf numFmtId="0" fontId="27" fillId="0" borderId="105" xfId="0" applyFont="1" applyFill="1" applyBorder="1" applyAlignment="1">
      <alignment horizontal="center" vertical="center" textRotation="90" wrapText="1"/>
    </xf>
    <xf numFmtId="0" fontId="27" fillId="0" borderId="123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124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horizontal="center" vertical="center" textRotation="90" wrapText="1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25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26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1" fontId="23" fillId="0" borderId="127" xfId="0" applyNumberFormat="1" applyFont="1" applyFill="1" applyBorder="1" applyAlignment="1">
      <alignment horizontal="center" vertical="center" wrapText="1"/>
    </xf>
    <xf numFmtId="1" fontId="23" fillId="0" borderId="128" xfId="0" applyNumberFormat="1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textRotation="90" wrapText="1"/>
    </xf>
    <xf numFmtId="0" fontId="36" fillId="0" borderId="124" xfId="0" applyFont="1" applyFill="1" applyBorder="1" applyAlignment="1">
      <alignment horizontal="center" vertical="center" textRotation="90" wrapText="1"/>
    </xf>
    <xf numFmtId="0" fontId="36" fillId="0" borderId="71" xfId="0" applyFont="1" applyFill="1" applyBorder="1" applyAlignment="1">
      <alignment horizontal="center" vertical="center" textRotation="90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78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72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textRotation="90" wrapText="1"/>
    </xf>
    <xf numFmtId="1" fontId="33" fillId="0" borderId="121" xfId="0" applyNumberFormat="1" applyFont="1" applyFill="1" applyBorder="1" applyAlignment="1">
      <alignment horizontal="center" vertical="center" wrapText="1"/>
    </xf>
    <xf numFmtId="1" fontId="33" fillId="0" borderId="103" xfId="0" applyNumberFormat="1" applyFont="1" applyFill="1" applyBorder="1" applyAlignment="1">
      <alignment horizontal="center" vertical="center" wrapText="1"/>
    </xf>
    <xf numFmtId="1" fontId="33" fillId="0" borderId="129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1" fontId="23" fillId="0" borderId="130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131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96" fontId="33" fillId="0" borderId="132" xfId="0" applyNumberFormat="1" applyFont="1" applyFill="1" applyBorder="1" applyAlignment="1">
      <alignment horizontal="left" vertical="center" wrapText="1"/>
    </xf>
    <xf numFmtId="196" fontId="33" fillId="0" borderId="119" xfId="0" applyNumberFormat="1" applyFont="1" applyFill="1" applyBorder="1" applyAlignment="1">
      <alignment horizontal="left" vertical="center" wrapText="1"/>
    </xf>
    <xf numFmtId="196" fontId="33" fillId="0" borderId="118" xfId="0" applyNumberFormat="1" applyFont="1" applyFill="1" applyBorder="1" applyAlignment="1">
      <alignment horizontal="left" vertical="center" wrapText="1"/>
    </xf>
    <xf numFmtId="1" fontId="37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1" fontId="36" fillId="0" borderId="49" xfId="0" applyNumberFormat="1" applyFont="1" applyFill="1" applyBorder="1" applyAlignment="1">
      <alignment horizontal="right" vertical="center" wrapText="1"/>
    </xf>
    <xf numFmtId="1" fontId="36" fillId="0" borderId="118" xfId="0" applyNumberFormat="1" applyFont="1" applyFill="1" applyBorder="1" applyAlignment="1">
      <alignment horizontal="center" vertical="center" wrapText="1"/>
    </xf>
    <xf numFmtId="1" fontId="36" fillId="0" borderId="49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96" fontId="24" fillId="0" borderId="117" xfId="0" applyNumberFormat="1" applyFont="1" applyFill="1" applyBorder="1" applyAlignment="1">
      <alignment horizontal="left" vertical="center" wrapText="1"/>
    </xf>
    <xf numFmtId="1" fontId="23" fillId="0" borderId="117" xfId="0" applyNumberFormat="1" applyFont="1" applyFill="1" applyBorder="1" applyAlignment="1">
      <alignment horizontal="center" vertical="center" wrapText="1"/>
    </xf>
    <xf numFmtId="1" fontId="40" fillId="0" borderId="109" xfId="0" applyNumberFormat="1" applyFont="1" applyFill="1" applyBorder="1" applyAlignment="1">
      <alignment horizontal="center" vertical="center" textRotation="90" wrapText="1"/>
    </xf>
    <xf numFmtId="1" fontId="40" fillId="0" borderId="133" xfId="0" applyNumberFormat="1" applyFont="1" applyFill="1" applyBorder="1" applyAlignment="1">
      <alignment horizontal="center" vertical="center" textRotation="90" wrapText="1"/>
    </xf>
    <xf numFmtId="1" fontId="27" fillId="0" borderId="131" xfId="0" applyNumberFormat="1" applyFont="1" applyFill="1" applyBorder="1" applyAlignment="1">
      <alignment horizontal="center" vertical="center" wrapText="1"/>
    </xf>
    <xf numFmtId="1" fontId="27" fillId="0" borderId="103" xfId="0" applyNumberFormat="1" applyFont="1" applyFill="1" applyBorder="1" applyAlignment="1">
      <alignment horizontal="center" vertical="center" wrapText="1"/>
    </xf>
    <xf numFmtId="0" fontId="23" fillId="0" borderId="132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32" fillId="0" borderId="117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6" fillId="0" borderId="132" xfId="0" applyFont="1" applyFill="1" applyBorder="1" applyAlignment="1">
      <alignment horizontal="center" vertical="center" wrapText="1"/>
    </xf>
    <xf numFmtId="0" fontId="26" fillId="0" borderId="119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0" borderId="118" xfId="0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34" xfId="0" applyNumberFormat="1" applyFont="1" applyFill="1" applyBorder="1" applyAlignment="1">
      <alignment horizontal="center" vertical="center" textRotation="90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102" xfId="0" applyFont="1" applyFill="1" applyBorder="1" applyAlignment="1">
      <alignment horizontal="center" vertical="center" wrapText="1"/>
    </xf>
    <xf numFmtId="0" fontId="27" fillId="0" borderId="13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textRotation="90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134" xfId="0" applyFont="1" applyFill="1" applyBorder="1" applyAlignment="1">
      <alignment horizontal="center" vertical="center" textRotation="90" wrapText="1"/>
    </xf>
    <xf numFmtId="1" fontId="27" fillId="0" borderId="121" xfId="0" applyNumberFormat="1" applyFont="1" applyFill="1" applyBorder="1" applyAlignment="1">
      <alignment horizontal="center" vertical="center" wrapText="1"/>
    </xf>
    <xf numFmtId="1" fontId="23" fillId="0" borderId="136" xfId="0" applyNumberFormat="1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13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3" fillId="0" borderId="31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5" fillId="0" borderId="6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3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3" fillId="0" borderId="31" xfId="0" applyFont="1" applyFill="1" applyBorder="1" applyAlignment="1">
      <alignment/>
    </xf>
    <xf numFmtId="0" fontId="3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3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14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117" xfId="0" applyFont="1" applyFill="1" applyBorder="1" applyAlignment="1">
      <alignment horizontal="center" vertical="center" textRotation="90" wrapText="1"/>
    </xf>
    <xf numFmtId="0" fontId="23" fillId="0" borderId="97" xfId="0" applyFont="1" applyFill="1" applyBorder="1" applyAlignment="1">
      <alignment horizontal="center" vertical="center" textRotation="90" wrapText="1"/>
    </xf>
    <xf numFmtId="0" fontId="23" fillId="0" borderId="98" xfId="0" applyFont="1" applyFill="1" applyBorder="1" applyAlignment="1">
      <alignment horizontal="center" vertical="center" textRotation="90" wrapText="1"/>
    </xf>
    <xf numFmtId="0" fontId="23" fillId="0" borderId="139" xfId="0" applyFont="1" applyFill="1" applyBorder="1" applyAlignment="1">
      <alignment horizontal="center" vertical="center" textRotation="90" wrapText="1"/>
    </xf>
    <xf numFmtId="0" fontId="23" fillId="0" borderId="10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131" xfId="0" applyFont="1" applyFill="1" applyBorder="1" applyAlignment="1">
      <alignment horizontal="center" vertical="center" wrapText="1"/>
    </xf>
    <xf numFmtId="0" fontId="23" fillId="0" borderId="129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center" vertical="center" textRotation="90" wrapText="1"/>
    </xf>
    <xf numFmtId="0" fontId="23" fillId="0" borderId="132" xfId="0" applyFont="1" applyFill="1" applyBorder="1" applyAlignment="1">
      <alignment horizontal="center" vertical="center" textRotation="90" wrapText="1"/>
    </xf>
    <xf numFmtId="0" fontId="23" fillId="0" borderId="118" xfId="0" applyFont="1" applyFill="1" applyBorder="1" applyAlignment="1">
      <alignment horizontal="center" vertical="center" textRotation="90" wrapText="1"/>
    </xf>
    <xf numFmtId="0" fontId="27" fillId="0" borderId="46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 applyProtection="1">
      <alignment vertical="center" wrapText="1"/>
      <protection locked="0"/>
    </xf>
    <xf numFmtId="0" fontId="27" fillId="0" borderId="102" xfId="0" applyFont="1" applyFill="1" applyBorder="1" applyAlignment="1" applyProtection="1">
      <alignment vertical="center" wrapText="1"/>
      <protection locked="0"/>
    </xf>
    <xf numFmtId="0" fontId="27" fillId="0" borderId="135" xfId="0" applyFont="1" applyFill="1" applyBorder="1" applyAlignment="1" applyProtection="1">
      <alignment vertical="center" wrapText="1"/>
      <protection locked="0"/>
    </xf>
    <xf numFmtId="0" fontId="27" fillId="0" borderId="138" xfId="53" applyFont="1" applyFill="1" applyBorder="1" applyAlignment="1" applyProtection="1">
      <alignment vertical="center" wrapText="1"/>
      <protection hidden="1" locked="0"/>
    </xf>
    <xf numFmtId="0" fontId="27" fillId="0" borderId="23" xfId="53" applyFont="1" applyFill="1" applyBorder="1" applyAlignment="1" applyProtection="1">
      <alignment vertical="center" wrapText="1"/>
      <protection hidden="1" locked="0"/>
    </xf>
    <xf numFmtId="0" fontId="27" fillId="0" borderId="131" xfId="53" applyFont="1" applyFill="1" applyBorder="1" applyAlignment="1" applyProtection="1">
      <alignment vertical="center" wrapText="1"/>
      <protection hidden="1" locked="0"/>
    </xf>
    <xf numFmtId="0" fontId="27" fillId="0" borderId="103" xfId="53" applyFont="1" applyFill="1" applyBorder="1" applyAlignment="1" applyProtection="1">
      <alignment vertical="center" wrapText="1"/>
      <protection hidden="1" locked="0"/>
    </xf>
    <xf numFmtId="0" fontId="27" fillId="0" borderId="131" xfId="0" applyFont="1" applyFill="1" applyBorder="1" applyAlignment="1" applyProtection="1">
      <alignment vertical="center" wrapText="1"/>
      <protection locked="0"/>
    </xf>
    <xf numFmtId="0" fontId="27" fillId="0" borderId="103" xfId="0" applyFont="1" applyFill="1" applyBorder="1" applyAlignment="1" applyProtection="1">
      <alignment vertical="center" wrapText="1"/>
      <protection locked="0"/>
    </xf>
    <xf numFmtId="0" fontId="27" fillId="0" borderId="129" xfId="0" applyFont="1" applyFill="1" applyBorder="1" applyAlignment="1" applyProtection="1">
      <alignment vertical="center" wrapText="1"/>
      <protection locked="0"/>
    </xf>
    <xf numFmtId="0" fontId="27" fillId="0" borderId="45" xfId="0" applyFont="1" applyFill="1" applyBorder="1" applyAlignment="1">
      <alignment horizontal="center" vertical="center" wrapText="1"/>
    </xf>
    <xf numFmtId="0" fontId="36" fillId="0" borderId="120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36" fillId="0" borderId="126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left" vertical="center" wrapText="1"/>
    </xf>
    <xf numFmtId="0" fontId="36" fillId="0" borderId="103" xfId="0" applyFont="1" applyFill="1" applyBorder="1" applyAlignment="1">
      <alignment horizontal="left" vertical="center" wrapText="1"/>
    </xf>
    <xf numFmtId="0" fontId="36" fillId="0" borderId="129" xfId="0" applyFont="1" applyFill="1" applyBorder="1" applyAlignment="1">
      <alignment horizontal="left" vertical="center" wrapText="1"/>
    </xf>
    <xf numFmtId="0" fontId="27" fillId="0" borderId="140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41" xfId="0" applyFont="1" applyFill="1" applyBorder="1" applyAlignment="1">
      <alignment vertical="center" wrapText="1"/>
    </xf>
    <xf numFmtId="0" fontId="27" fillId="0" borderId="142" xfId="0" applyFont="1" applyFill="1" applyBorder="1" applyAlignment="1">
      <alignment vertical="center" wrapText="1"/>
    </xf>
    <xf numFmtId="0" fontId="27" fillId="0" borderId="143" xfId="0" applyFont="1" applyFill="1" applyBorder="1" applyAlignment="1">
      <alignment vertical="center" wrapText="1"/>
    </xf>
    <xf numFmtId="0" fontId="27" fillId="0" borderId="141" xfId="53" applyFont="1" applyFill="1" applyBorder="1" applyAlignment="1" applyProtection="1">
      <alignment vertical="center" wrapText="1"/>
      <protection hidden="1" locked="0"/>
    </xf>
    <xf numFmtId="0" fontId="27" fillId="0" borderId="142" xfId="53" applyFont="1" applyFill="1" applyBorder="1" applyAlignment="1" applyProtection="1">
      <alignment vertical="center" wrapText="1"/>
      <protection hidden="1" locked="0"/>
    </xf>
    <xf numFmtId="0" fontId="36" fillId="0" borderId="140" xfId="0" applyFont="1" applyFill="1" applyBorder="1" applyAlignment="1">
      <alignment horizontal="left" vertical="center" wrapText="1"/>
    </xf>
    <xf numFmtId="0" fontId="36" fillId="0" borderId="142" xfId="0" applyFont="1" applyFill="1" applyBorder="1" applyAlignment="1">
      <alignment horizontal="left" vertical="center" wrapText="1"/>
    </xf>
    <xf numFmtId="0" fontId="36" fillId="0" borderId="1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438" t="s">
        <v>155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50"/>
      <c r="O1" s="150"/>
      <c r="P1" s="150"/>
      <c r="Q1" s="151"/>
      <c r="R1" s="438"/>
      <c r="S1" s="438"/>
      <c r="T1" s="438"/>
      <c r="U1" s="438"/>
      <c r="V1" s="438"/>
      <c r="W1" s="438"/>
      <c r="X1" s="438"/>
      <c r="Y1" s="438"/>
      <c r="Z1" s="438"/>
      <c r="AA1" s="149"/>
      <c r="AB1" s="149"/>
      <c r="AC1" s="438"/>
      <c r="AD1" s="438"/>
      <c r="AE1" s="438"/>
      <c r="AF1" s="438"/>
      <c r="AG1" s="438"/>
      <c r="AH1" s="438"/>
      <c r="AI1" s="438"/>
      <c r="AJ1" s="438"/>
      <c r="AK1" s="438"/>
      <c r="AL1" s="149"/>
      <c r="AM1" s="155"/>
      <c r="AN1" s="438"/>
      <c r="AO1" s="438"/>
      <c r="AP1" s="438"/>
      <c r="AQ1" s="438"/>
      <c r="AR1" s="438"/>
      <c r="AS1" s="438"/>
      <c r="AT1" s="438"/>
      <c r="AU1" s="438"/>
      <c r="AV1" s="43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148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156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134"/>
      <c r="AY2" s="443" t="s">
        <v>156</v>
      </c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88"/>
    </row>
    <row r="3" spans="1:63" ht="18">
      <c r="A3" s="454" t="s">
        <v>228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89"/>
      <c r="Q3" s="89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140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140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55" t="s">
        <v>158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89"/>
      <c r="Q4" s="89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1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154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87"/>
      <c r="AY4" s="87"/>
      <c r="AZ4" s="87"/>
      <c r="BA4" s="87"/>
      <c r="BB4" s="444" t="s">
        <v>225</v>
      </c>
      <c r="BC4" s="445"/>
      <c r="BD4" s="445"/>
      <c r="BE4" s="445"/>
      <c r="BF4" s="445"/>
      <c r="BG4" s="445"/>
      <c r="BH4" s="44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46" t="s">
        <v>227</v>
      </c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45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49" t="s">
        <v>169</v>
      </c>
      <c r="L14" s="450"/>
      <c r="M14" s="450"/>
      <c r="N14" s="45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49" t="s">
        <v>174</v>
      </c>
      <c r="AG14" s="450"/>
      <c r="AH14" s="450"/>
      <c r="AI14" s="450"/>
      <c r="AJ14" s="451"/>
      <c r="AK14" s="449" t="s">
        <v>175</v>
      </c>
      <c r="AL14" s="450"/>
      <c r="AM14" s="450"/>
      <c r="AN14" s="163"/>
      <c r="AO14" s="160" t="s">
        <v>176</v>
      </c>
      <c r="AP14" s="96"/>
      <c r="AQ14" s="96"/>
      <c r="AR14" s="96"/>
      <c r="AS14" s="449" t="s">
        <v>177</v>
      </c>
      <c r="AT14" s="450"/>
      <c r="AU14" s="450"/>
      <c r="AV14" s="450"/>
      <c r="AW14" s="45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40" t="s">
        <v>185</v>
      </c>
      <c r="BI14" s="440" t="s">
        <v>186</v>
      </c>
      <c r="BJ14" s="440" t="s">
        <v>166</v>
      </c>
      <c r="BK14" s="88"/>
    </row>
    <row r="15" spans="1:63" ht="13.5">
      <c r="A15" s="44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41"/>
      <c r="BI15" s="441"/>
      <c r="BJ15" s="441"/>
      <c r="BK15" s="88"/>
    </row>
    <row r="16" spans="1:63" ht="13.5">
      <c r="A16" s="441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41"/>
      <c r="BI16" s="441"/>
      <c r="BJ16" s="441"/>
      <c r="BK16" s="88"/>
    </row>
    <row r="17" spans="1:63" ht="14.25" thickBot="1">
      <c r="A17" s="44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42"/>
      <c r="BI17" s="442"/>
      <c r="BJ17" s="442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AC1:AK1"/>
    <mergeCell ref="R4:AA4"/>
    <mergeCell ref="R3:AA3"/>
    <mergeCell ref="AC3:AL3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438" t="s">
        <v>155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50"/>
      <c r="O1" s="150"/>
      <c r="P1" s="150"/>
      <c r="Q1" s="151"/>
      <c r="R1" s="438"/>
      <c r="S1" s="438"/>
      <c r="T1" s="438"/>
      <c r="U1" s="438"/>
      <c r="V1" s="438"/>
      <c r="W1" s="438"/>
      <c r="X1" s="438"/>
      <c r="Y1" s="438"/>
      <c r="Z1" s="438"/>
      <c r="AA1" s="149"/>
      <c r="AB1" s="149"/>
      <c r="AC1" s="438"/>
      <c r="AD1" s="438"/>
      <c r="AE1" s="438"/>
      <c r="AF1" s="438"/>
      <c r="AG1" s="438"/>
      <c r="AH1" s="438"/>
      <c r="AI1" s="438"/>
      <c r="AJ1" s="438"/>
      <c r="AK1" s="438"/>
      <c r="AL1" s="149"/>
      <c r="AM1" s="155"/>
      <c r="AN1" s="438"/>
      <c r="AO1" s="438"/>
      <c r="AP1" s="438"/>
      <c r="AQ1" s="438"/>
      <c r="AR1" s="438"/>
      <c r="AS1" s="438"/>
      <c r="AT1" s="438"/>
      <c r="AU1" s="438"/>
      <c r="AV1" s="43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148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156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134"/>
      <c r="AY2" s="443" t="s">
        <v>156</v>
      </c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88"/>
    </row>
    <row r="3" spans="1:63" ht="18">
      <c r="A3" s="454" t="s">
        <v>247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89"/>
      <c r="Q3" s="89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140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140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55" t="s">
        <v>158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89"/>
      <c r="Q4" s="89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1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154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87"/>
      <c r="AY4" s="87"/>
      <c r="AZ4" s="87"/>
      <c r="BA4" s="87"/>
      <c r="BB4" s="444" t="s">
        <v>225</v>
      </c>
      <c r="BC4" s="445"/>
      <c r="BD4" s="445"/>
      <c r="BE4" s="445"/>
      <c r="BF4" s="445"/>
      <c r="BG4" s="445"/>
      <c r="BH4" s="44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46" t="s">
        <v>227</v>
      </c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5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49" t="s">
        <v>175</v>
      </c>
      <c r="AK14" s="450"/>
      <c r="AL14" s="450"/>
      <c r="AM14" s="450"/>
      <c r="AN14" s="451"/>
      <c r="AO14" s="96" t="s">
        <v>176</v>
      </c>
      <c r="AP14" s="96"/>
      <c r="AQ14" s="96"/>
      <c r="AR14" s="96"/>
      <c r="AS14" s="449" t="s">
        <v>177</v>
      </c>
      <c r="AT14" s="450"/>
      <c r="AU14" s="450"/>
      <c r="AV14" s="451"/>
      <c r="AW14" s="449" t="s">
        <v>178</v>
      </c>
      <c r="AX14" s="450"/>
      <c r="AY14" s="450"/>
      <c r="AZ14" s="450"/>
      <c r="BA14" s="451"/>
      <c r="BB14" s="96" t="s">
        <v>179</v>
      </c>
      <c r="BC14" s="440" t="s">
        <v>241</v>
      </c>
      <c r="BD14" s="440" t="s">
        <v>243</v>
      </c>
      <c r="BE14" s="440" t="s">
        <v>242</v>
      </c>
      <c r="BF14" s="458" t="s">
        <v>244</v>
      </c>
      <c r="BG14" s="440" t="s">
        <v>245</v>
      </c>
      <c r="BH14" s="440" t="s">
        <v>185</v>
      </c>
      <c r="BI14" s="440" t="s">
        <v>186</v>
      </c>
      <c r="BJ14" s="440" t="s">
        <v>166</v>
      </c>
      <c r="BK14" s="88"/>
    </row>
    <row r="15" spans="1:63" ht="13.5">
      <c r="A15" s="44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56"/>
      <c r="BD15" s="456"/>
      <c r="BE15" s="456"/>
      <c r="BF15" s="459"/>
      <c r="BG15" s="456"/>
      <c r="BH15" s="441"/>
      <c r="BI15" s="441"/>
      <c r="BJ15" s="441"/>
      <c r="BK15" s="88"/>
    </row>
    <row r="16" spans="1:63" ht="13.5">
      <c r="A16" s="44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56"/>
      <c r="BD16" s="456"/>
      <c r="BE16" s="456"/>
      <c r="BF16" s="459"/>
      <c r="BG16" s="456"/>
      <c r="BH16" s="441"/>
      <c r="BI16" s="441"/>
      <c r="BJ16" s="441"/>
      <c r="BK16" s="88"/>
    </row>
    <row r="17" spans="1:63" ht="15" customHeight="1" thickBot="1">
      <c r="A17" s="442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57"/>
      <c r="BD17" s="457"/>
      <c r="BE17" s="457"/>
      <c r="BF17" s="460"/>
      <c r="BG17" s="457"/>
      <c r="BH17" s="442"/>
      <c r="BI17" s="442"/>
      <c r="BJ17" s="442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5"/>
  <sheetViews>
    <sheetView showZeros="0" tabSelected="1" view="pageBreakPreview" zoomScale="54" zoomScaleNormal="75" zoomScaleSheetLayoutView="54" zoomScalePageLayoutView="0" workbookViewId="0" topLeftCell="A1">
      <selection activeCell="BF60" sqref="BF60"/>
    </sheetView>
  </sheetViews>
  <sheetFormatPr defaultColWidth="9.125" defaultRowHeight="12.75"/>
  <cols>
    <col min="1" max="1" width="9.50390625" style="226" customWidth="1"/>
    <col min="2" max="2" width="50.625" style="226" customWidth="1"/>
    <col min="3" max="3" width="4.625" style="225" customWidth="1"/>
    <col min="4" max="4" width="4.625" style="226" customWidth="1"/>
    <col min="5" max="6" width="4.625" style="225" customWidth="1"/>
    <col min="7" max="8" width="5.375" style="227" customWidth="1"/>
    <col min="9" max="9" width="5.50390625" style="225" customWidth="1"/>
    <col min="10" max="10" width="7.125" style="227" customWidth="1"/>
    <col min="11" max="14" width="8.125" style="226" customWidth="1"/>
    <col min="15" max="15" width="7.125" style="226" customWidth="1"/>
    <col min="16" max="16" width="5.50390625" style="237" customWidth="1"/>
    <col min="17" max="17" width="6.00390625" style="237" customWidth="1"/>
    <col min="18" max="18" width="5.375" style="237" customWidth="1"/>
    <col min="19" max="19" width="6.125" style="237" customWidth="1"/>
    <col min="20" max="20" width="5.50390625" style="372" customWidth="1"/>
    <col min="21" max="21" width="5.50390625" style="237" customWidth="1"/>
    <col min="22" max="22" width="6.00390625" style="237" customWidth="1"/>
    <col min="23" max="23" width="5.125" style="237" customWidth="1"/>
    <col min="24" max="24" width="6.125" style="237" customWidth="1"/>
    <col min="25" max="25" width="5.50390625" style="372" customWidth="1"/>
    <col min="26" max="26" width="5.50390625" style="237" customWidth="1"/>
    <col min="27" max="27" width="6.00390625" style="237" customWidth="1"/>
    <col min="28" max="28" width="5.875" style="237" customWidth="1"/>
    <col min="29" max="29" width="6.125" style="237" customWidth="1"/>
    <col min="30" max="30" width="5.50390625" style="372" customWidth="1"/>
    <col min="31" max="31" width="5.625" style="237" customWidth="1"/>
    <col min="32" max="32" width="6.00390625" style="237" customWidth="1"/>
    <col min="33" max="33" width="5.625" style="237" customWidth="1"/>
    <col min="34" max="34" width="6.125" style="237" customWidth="1"/>
    <col min="35" max="35" width="5.50390625" style="372" customWidth="1"/>
    <col min="36" max="36" width="5.50390625" style="237" customWidth="1"/>
    <col min="37" max="37" width="6.00390625" style="237" customWidth="1"/>
    <col min="38" max="38" width="5.125" style="237" customWidth="1"/>
    <col min="39" max="39" width="6.125" style="237" customWidth="1"/>
    <col min="40" max="40" width="5.50390625" style="372" customWidth="1"/>
    <col min="41" max="41" width="5.375" style="237" customWidth="1"/>
    <col min="42" max="42" width="6.00390625" style="237" customWidth="1"/>
    <col min="43" max="43" width="4.875" style="237" customWidth="1"/>
    <col min="44" max="44" width="6.125" style="237" customWidth="1"/>
    <col min="45" max="45" width="5.50390625" style="372" customWidth="1"/>
    <col min="46" max="46" width="4.625" style="237" customWidth="1"/>
    <col min="47" max="47" width="6.00390625" style="237" customWidth="1"/>
    <col min="48" max="48" width="5.375" style="237" customWidth="1"/>
    <col min="49" max="49" width="6.125" style="237" customWidth="1"/>
    <col min="50" max="50" width="5.50390625" style="372" customWidth="1"/>
    <col min="51" max="51" width="4.625" style="237" customWidth="1"/>
    <col min="52" max="52" width="6.00390625" style="237" customWidth="1"/>
    <col min="53" max="53" width="4.625" style="237" customWidth="1"/>
    <col min="54" max="54" width="6.125" style="237" customWidth="1"/>
    <col min="55" max="55" width="5.50390625" style="372" customWidth="1"/>
    <col min="56" max="56" width="9.00390625" style="226" customWidth="1"/>
    <col min="57" max="57" width="27.625" style="226" customWidth="1"/>
    <col min="58" max="58" width="4.375" style="226" customWidth="1"/>
    <col min="59" max="16384" width="9.125" style="226" customWidth="1"/>
  </cols>
  <sheetData>
    <row r="2" spans="1:117" ht="34.5" customHeight="1" thickBot="1">
      <c r="A2" s="467" t="s">
        <v>267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</row>
    <row r="3" spans="1:117" s="375" customFormat="1" ht="18" customHeight="1">
      <c r="A3" s="468" t="s">
        <v>315</v>
      </c>
      <c r="B3" s="471" t="s">
        <v>316</v>
      </c>
      <c r="C3" s="544" t="s">
        <v>260</v>
      </c>
      <c r="D3" s="545"/>
      <c r="E3" s="545"/>
      <c r="F3" s="545"/>
      <c r="G3" s="545"/>
      <c r="H3" s="546"/>
      <c r="I3" s="474" t="s">
        <v>278</v>
      </c>
      <c r="J3" s="477" t="s">
        <v>268</v>
      </c>
      <c r="K3" s="478"/>
      <c r="L3" s="478"/>
      <c r="M3" s="478"/>
      <c r="N3" s="478"/>
      <c r="O3" s="478"/>
      <c r="P3" s="479" t="s">
        <v>343</v>
      </c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1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</row>
    <row r="4" spans="1:117" s="375" customFormat="1" ht="18" customHeight="1">
      <c r="A4" s="469"/>
      <c r="B4" s="472"/>
      <c r="C4" s="547"/>
      <c r="D4" s="548"/>
      <c r="E4" s="548"/>
      <c r="F4" s="548"/>
      <c r="G4" s="548"/>
      <c r="H4" s="549"/>
      <c r="I4" s="475"/>
      <c r="J4" s="482" t="s">
        <v>317</v>
      </c>
      <c r="K4" s="500" t="s">
        <v>285</v>
      </c>
      <c r="L4" s="501"/>
      <c r="M4" s="501"/>
      <c r="N4" s="501"/>
      <c r="O4" s="502" t="s">
        <v>286</v>
      </c>
      <c r="P4" s="461" t="s">
        <v>274</v>
      </c>
      <c r="Q4" s="462"/>
      <c r="R4" s="462"/>
      <c r="S4" s="462"/>
      <c r="T4" s="462"/>
      <c r="U4" s="462"/>
      <c r="V4" s="462"/>
      <c r="W4" s="462"/>
      <c r="X4" s="462"/>
      <c r="Y4" s="462"/>
      <c r="Z4" s="461" t="s">
        <v>275</v>
      </c>
      <c r="AA4" s="462"/>
      <c r="AB4" s="462"/>
      <c r="AC4" s="462"/>
      <c r="AD4" s="462"/>
      <c r="AE4" s="462"/>
      <c r="AF4" s="462"/>
      <c r="AG4" s="462"/>
      <c r="AH4" s="462"/>
      <c r="AI4" s="554"/>
      <c r="AJ4" s="461" t="s">
        <v>276</v>
      </c>
      <c r="AK4" s="462"/>
      <c r="AL4" s="462"/>
      <c r="AM4" s="462"/>
      <c r="AN4" s="462"/>
      <c r="AO4" s="462"/>
      <c r="AP4" s="462"/>
      <c r="AQ4" s="462"/>
      <c r="AR4" s="462"/>
      <c r="AS4" s="462"/>
      <c r="AT4" s="463" t="s">
        <v>338</v>
      </c>
      <c r="AU4" s="464"/>
      <c r="AV4" s="464"/>
      <c r="AW4" s="464"/>
      <c r="AX4" s="464"/>
      <c r="AY4" s="464"/>
      <c r="AZ4" s="464"/>
      <c r="BA4" s="464"/>
      <c r="BB4" s="465"/>
      <c r="BC4" s="466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</row>
    <row r="5" spans="1:117" s="375" customFormat="1" ht="18" customHeight="1">
      <c r="A5" s="469"/>
      <c r="B5" s="472"/>
      <c r="C5" s="487" t="s">
        <v>281</v>
      </c>
      <c r="D5" s="489" t="s">
        <v>283</v>
      </c>
      <c r="E5" s="491" t="s">
        <v>282</v>
      </c>
      <c r="F5" s="492"/>
      <c r="G5" s="493" t="s">
        <v>342</v>
      </c>
      <c r="H5" s="550" t="s">
        <v>341</v>
      </c>
      <c r="I5" s="475"/>
      <c r="J5" s="483"/>
      <c r="K5" s="497" t="s">
        <v>284</v>
      </c>
      <c r="L5" s="555" t="s">
        <v>271</v>
      </c>
      <c r="M5" s="556"/>
      <c r="N5" s="500"/>
      <c r="O5" s="469"/>
      <c r="P5" s="503" t="s">
        <v>287</v>
      </c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5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</row>
    <row r="6" spans="1:117" s="375" customFormat="1" ht="18" customHeight="1">
      <c r="A6" s="469"/>
      <c r="B6" s="472"/>
      <c r="C6" s="487"/>
      <c r="D6" s="489"/>
      <c r="E6" s="496" t="s">
        <v>269</v>
      </c>
      <c r="F6" s="497" t="s">
        <v>270</v>
      </c>
      <c r="G6" s="494"/>
      <c r="H6" s="551"/>
      <c r="I6" s="475"/>
      <c r="J6" s="483"/>
      <c r="K6" s="498"/>
      <c r="L6" s="506" t="s">
        <v>272</v>
      </c>
      <c r="M6" s="496" t="s">
        <v>318</v>
      </c>
      <c r="N6" s="497" t="s">
        <v>273</v>
      </c>
      <c r="O6" s="469"/>
      <c r="P6" s="461">
        <v>1</v>
      </c>
      <c r="Q6" s="462"/>
      <c r="R6" s="462"/>
      <c r="S6" s="462"/>
      <c r="T6" s="462"/>
      <c r="U6" s="507">
        <v>2</v>
      </c>
      <c r="V6" s="485"/>
      <c r="W6" s="485"/>
      <c r="X6" s="485"/>
      <c r="Y6" s="485"/>
      <c r="Z6" s="485">
        <v>3</v>
      </c>
      <c r="AA6" s="485"/>
      <c r="AB6" s="485"/>
      <c r="AC6" s="461"/>
      <c r="AD6" s="486"/>
      <c r="AE6" s="462">
        <v>4</v>
      </c>
      <c r="AF6" s="462"/>
      <c r="AG6" s="462"/>
      <c r="AH6" s="462"/>
      <c r="AI6" s="462"/>
      <c r="AJ6" s="509">
        <v>5</v>
      </c>
      <c r="AK6" s="462"/>
      <c r="AL6" s="462"/>
      <c r="AM6" s="462"/>
      <c r="AN6" s="462"/>
      <c r="AO6" s="507">
        <v>6</v>
      </c>
      <c r="AP6" s="485"/>
      <c r="AQ6" s="485"/>
      <c r="AR6" s="485"/>
      <c r="AS6" s="485"/>
      <c r="AT6" s="485">
        <v>7</v>
      </c>
      <c r="AU6" s="485"/>
      <c r="AV6" s="485"/>
      <c r="AW6" s="461"/>
      <c r="AX6" s="486"/>
      <c r="AY6" s="508">
        <v>8</v>
      </c>
      <c r="AZ6" s="464"/>
      <c r="BA6" s="464"/>
      <c r="BB6" s="465"/>
      <c r="BC6" s="466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</row>
    <row r="7" spans="1:117" s="375" customFormat="1" ht="18" customHeight="1">
      <c r="A7" s="469"/>
      <c r="B7" s="472"/>
      <c r="C7" s="487"/>
      <c r="D7" s="489"/>
      <c r="E7" s="489"/>
      <c r="F7" s="498"/>
      <c r="G7" s="494"/>
      <c r="H7" s="551"/>
      <c r="I7" s="475"/>
      <c r="J7" s="483"/>
      <c r="K7" s="498"/>
      <c r="L7" s="487"/>
      <c r="M7" s="489"/>
      <c r="N7" s="498"/>
      <c r="O7" s="469"/>
      <c r="P7" s="553" t="s">
        <v>304</v>
      </c>
      <c r="Q7" s="526"/>
      <c r="R7" s="526"/>
      <c r="S7" s="526"/>
      <c r="T7" s="542" t="s">
        <v>319</v>
      </c>
      <c r="U7" s="525" t="s">
        <v>304</v>
      </c>
      <c r="V7" s="526"/>
      <c r="W7" s="526"/>
      <c r="X7" s="526"/>
      <c r="Y7" s="523" t="s">
        <v>319</v>
      </c>
      <c r="Z7" s="525" t="s">
        <v>304</v>
      </c>
      <c r="AA7" s="526"/>
      <c r="AB7" s="526"/>
      <c r="AC7" s="526"/>
      <c r="AD7" s="542" t="s">
        <v>319</v>
      </c>
      <c r="AE7" s="525" t="s">
        <v>304</v>
      </c>
      <c r="AF7" s="526"/>
      <c r="AG7" s="526"/>
      <c r="AH7" s="526"/>
      <c r="AI7" s="523" t="s">
        <v>319</v>
      </c>
      <c r="AJ7" s="525" t="s">
        <v>304</v>
      </c>
      <c r="AK7" s="526"/>
      <c r="AL7" s="526"/>
      <c r="AM7" s="526"/>
      <c r="AN7" s="542" t="s">
        <v>319</v>
      </c>
      <c r="AO7" s="525" t="s">
        <v>304</v>
      </c>
      <c r="AP7" s="526"/>
      <c r="AQ7" s="526"/>
      <c r="AR7" s="526"/>
      <c r="AS7" s="523" t="s">
        <v>319</v>
      </c>
      <c r="AT7" s="525" t="s">
        <v>304</v>
      </c>
      <c r="AU7" s="526"/>
      <c r="AV7" s="526"/>
      <c r="AW7" s="526"/>
      <c r="AX7" s="542" t="s">
        <v>319</v>
      </c>
      <c r="AY7" s="525" t="s">
        <v>304</v>
      </c>
      <c r="AZ7" s="526"/>
      <c r="BA7" s="526"/>
      <c r="BB7" s="526"/>
      <c r="BC7" s="542" t="s">
        <v>319</v>
      </c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</row>
    <row r="8" spans="1:117" s="375" customFormat="1" ht="82.5" customHeight="1" thickBot="1">
      <c r="A8" s="470"/>
      <c r="B8" s="473"/>
      <c r="C8" s="488"/>
      <c r="D8" s="490"/>
      <c r="E8" s="490"/>
      <c r="F8" s="499"/>
      <c r="G8" s="495"/>
      <c r="H8" s="552"/>
      <c r="I8" s="476"/>
      <c r="J8" s="484"/>
      <c r="K8" s="499"/>
      <c r="L8" s="488"/>
      <c r="M8" s="490"/>
      <c r="N8" s="499"/>
      <c r="O8" s="470"/>
      <c r="P8" s="252" t="s">
        <v>272</v>
      </c>
      <c r="Q8" s="247" t="s">
        <v>320</v>
      </c>
      <c r="R8" s="249" t="s">
        <v>273</v>
      </c>
      <c r="S8" s="238" t="s">
        <v>286</v>
      </c>
      <c r="T8" s="543"/>
      <c r="U8" s="246" t="s">
        <v>272</v>
      </c>
      <c r="V8" s="247" t="s">
        <v>320</v>
      </c>
      <c r="W8" s="249" t="s">
        <v>273</v>
      </c>
      <c r="X8" s="238" t="s">
        <v>286</v>
      </c>
      <c r="Y8" s="524"/>
      <c r="Z8" s="246" t="s">
        <v>272</v>
      </c>
      <c r="AA8" s="247" t="s">
        <v>320</v>
      </c>
      <c r="AB8" s="249" t="s">
        <v>273</v>
      </c>
      <c r="AC8" s="407" t="s">
        <v>286</v>
      </c>
      <c r="AD8" s="543"/>
      <c r="AE8" s="246" t="s">
        <v>272</v>
      </c>
      <c r="AF8" s="247" t="s">
        <v>320</v>
      </c>
      <c r="AG8" s="249" t="s">
        <v>273</v>
      </c>
      <c r="AH8" s="407" t="s">
        <v>286</v>
      </c>
      <c r="AI8" s="524"/>
      <c r="AJ8" s="246" t="s">
        <v>272</v>
      </c>
      <c r="AK8" s="247" t="s">
        <v>320</v>
      </c>
      <c r="AL8" s="249" t="s">
        <v>273</v>
      </c>
      <c r="AM8" s="250" t="s">
        <v>286</v>
      </c>
      <c r="AN8" s="543"/>
      <c r="AO8" s="246" t="s">
        <v>272</v>
      </c>
      <c r="AP8" s="247" t="s">
        <v>320</v>
      </c>
      <c r="AQ8" s="249" t="s">
        <v>273</v>
      </c>
      <c r="AR8" s="238" t="s">
        <v>286</v>
      </c>
      <c r="AS8" s="524"/>
      <c r="AT8" s="246" t="s">
        <v>272</v>
      </c>
      <c r="AU8" s="247" t="s">
        <v>320</v>
      </c>
      <c r="AV8" s="249" t="s">
        <v>273</v>
      </c>
      <c r="AW8" s="238" t="s">
        <v>286</v>
      </c>
      <c r="AX8" s="543"/>
      <c r="AY8" s="246" t="s">
        <v>272</v>
      </c>
      <c r="AZ8" s="247" t="s">
        <v>320</v>
      </c>
      <c r="BA8" s="249" t="s">
        <v>273</v>
      </c>
      <c r="BB8" s="238" t="s">
        <v>286</v>
      </c>
      <c r="BC8" s="543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</row>
    <row r="9" spans="1:117" s="375" customFormat="1" ht="12" customHeight="1" thickBot="1" thickTop="1">
      <c r="A9" s="376">
        <v>1</v>
      </c>
      <c r="B9" s="363">
        <v>2</v>
      </c>
      <c r="C9" s="363">
        <v>3</v>
      </c>
      <c r="D9" s="363">
        <v>4</v>
      </c>
      <c r="E9" s="363">
        <v>5</v>
      </c>
      <c r="F9" s="363">
        <v>6</v>
      </c>
      <c r="G9" s="363">
        <v>7</v>
      </c>
      <c r="H9" s="363">
        <v>8</v>
      </c>
      <c r="I9" s="377">
        <v>9</v>
      </c>
      <c r="J9" s="363">
        <v>10</v>
      </c>
      <c r="K9" s="363">
        <v>11</v>
      </c>
      <c r="L9" s="363">
        <v>12</v>
      </c>
      <c r="M9" s="363">
        <v>13</v>
      </c>
      <c r="N9" s="363">
        <v>14</v>
      </c>
      <c r="O9" s="363">
        <v>15</v>
      </c>
      <c r="P9" s="363">
        <v>16</v>
      </c>
      <c r="Q9" s="363">
        <v>17</v>
      </c>
      <c r="R9" s="363">
        <v>18</v>
      </c>
      <c r="S9" s="363">
        <v>19</v>
      </c>
      <c r="T9" s="363">
        <v>20</v>
      </c>
      <c r="U9" s="363">
        <v>21</v>
      </c>
      <c r="V9" s="363">
        <v>22</v>
      </c>
      <c r="W9" s="363">
        <v>23</v>
      </c>
      <c r="X9" s="363">
        <v>24</v>
      </c>
      <c r="Y9" s="363">
        <v>25</v>
      </c>
      <c r="Z9" s="363">
        <v>26</v>
      </c>
      <c r="AA9" s="363">
        <v>27</v>
      </c>
      <c r="AB9" s="363">
        <v>28</v>
      </c>
      <c r="AC9" s="363">
        <v>29</v>
      </c>
      <c r="AD9" s="363">
        <v>30</v>
      </c>
      <c r="AE9" s="363">
        <v>31</v>
      </c>
      <c r="AF9" s="363">
        <v>32</v>
      </c>
      <c r="AG9" s="363">
        <v>33</v>
      </c>
      <c r="AH9" s="363">
        <v>34</v>
      </c>
      <c r="AI9" s="363">
        <v>35</v>
      </c>
      <c r="AJ9" s="363">
        <v>36</v>
      </c>
      <c r="AK9" s="363">
        <v>37</v>
      </c>
      <c r="AL9" s="363">
        <v>38</v>
      </c>
      <c r="AM9" s="363">
        <v>39</v>
      </c>
      <c r="AN9" s="363">
        <v>40</v>
      </c>
      <c r="AO9" s="363">
        <v>41</v>
      </c>
      <c r="AP9" s="363">
        <v>42</v>
      </c>
      <c r="AQ9" s="363">
        <v>43</v>
      </c>
      <c r="AR9" s="363">
        <v>44</v>
      </c>
      <c r="AS9" s="363">
        <v>45</v>
      </c>
      <c r="AT9" s="363">
        <v>46</v>
      </c>
      <c r="AU9" s="363">
        <v>47</v>
      </c>
      <c r="AV9" s="363">
        <v>48</v>
      </c>
      <c r="AW9" s="363">
        <v>49</v>
      </c>
      <c r="AX9" s="363">
        <v>50</v>
      </c>
      <c r="AY9" s="363">
        <v>51</v>
      </c>
      <c r="AZ9" s="363">
        <v>52</v>
      </c>
      <c r="BA9" s="363">
        <v>53</v>
      </c>
      <c r="BB9" s="363">
        <v>54</v>
      </c>
      <c r="BC9" s="373">
        <v>55</v>
      </c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</row>
    <row r="10" spans="1:117" ht="21.75" customHeight="1" thickBot="1">
      <c r="A10" s="527" t="s">
        <v>344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9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</row>
    <row r="11" spans="1:117" ht="21.75" customHeight="1" thickBot="1">
      <c r="A11" s="538" t="s">
        <v>348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9"/>
      <c r="AH11" s="539"/>
      <c r="AI11" s="539"/>
      <c r="AJ11" s="539"/>
      <c r="AK11" s="539"/>
      <c r="AL11" s="539"/>
      <c r="AM11" s="539"/>
      <c r="AN11" s="539"/>
      <c r="AO11" s="539"/>
      <c r="AP11" s="539"/>
      <c r="AQ11" s="539"/>
      <c r="AR11" s="539"/>
      <c r="AS11" s="539"/>
      <c r="AT11" s="539"/>
      <c r="AU11" s="539"/>
      <c r="AV11" s="539"/>
      <c r="AW11" s="539"/>
      <c r="AX11" s="539"/>
      <c r="AY11" s="539"/>
      <c r="AZ11" s="539"/>
      <c r="BA11" s="539"/>
      <c r="BB11" s="539"/>
      <c r="BC11" s="541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</row>
    <row r="12" spans="1:117" ht="21.75" customHeight="1">
      <c r="A12" s="255" t="s">
        <v>345</v>
      </c>
      <c r="B12" s="236"/>
      <c r="C12" s="207"/>
      <c r="D12" s="233"/>
      <c r="E12" s="208"/>
      <c r="F12" s="258"/>
      <c r="G12" s="259"/>
      <c r="H12" s="260"/>
      <c r="I12" s="379">
        <f>T12+Y12+AD12+AI12+AN12+AS12+AX12+BC12</f>
        <v>0</v>
      </c>
      <c r="J12" s="248">
        <f>I12*30</f>
        <v>0</v>
      </c>
      <c r="K12" s="230">
        <f>L12+M12+N12</f>
        <v>0</v>
      </c>
      <c r="L12" s="202">
        <f aca="true" t="shared" si="0" ref="L12:N14">P12+U12+Z12+AE12+AJ12+AO12+AT12+AY12</f>
        <v>0</v>
      </c>
      <c r="M12" s="196">
        <f t="shared" si="0"/>
        <v>0</v>
      </c>
      <c r="N12" s="261">
        <f t="shared" si="0"/>
        <v>0</v>
      </c>
      <c r="O12" s="253">
        <f>J12-K12</f>
        <v>0</v>
      </c>
      <c r="P12" s="239"/>
      <c r="Q12" s="209"/>
      <c r="R12" s="262"/>
      <c r="S12" s="211">
        <f>T12*30-(P12+Q12+R12)</f>
        <v>0</v>
      </c>
      <c r="T12" s="364"/>
      <c r="U12" s="200"/>
      <c r="V12" s="196"/>
      <c r="W12" s="261"/>
      <c r="X12" s="211">
        <f>Y12*30-(U12+V12+W12)</f>
        <v>0</v>
      </c>
      <c r="Y12" s="365"/>
      <c r="Z12" s="202"/>
      <c r="AA12" s="196"/>
      <c r="AB12" s="261"/>
      <c r="AC12" s="211">
        <f>AD12*30-(Z12+AA12+AB12)</f>
        <v>0</v>
      </c>
      <c r="AD12" s="364"/>
      <c r="AE12" s="202"/>
      <c r="AF12" s="196"/>
      <c r="AG12" s="261"/>
      <c r="AH12" s="211">
        <f>AI12*30-(AE12+AF12+AG12)</f>
        <v>0</v>
      </c>
      <c r="AI12" s="365"/>
      <c r="AJ12" s="202"/>
      <c r="AK12" s="196"/>
      <c r="AL12" s="261"/>
      <c r="AM12" s="211">
        <f>AN12*30-(AJ12+AK12+AL12)</f>
        <v>0</v>
      </c>
      <c r="AN12" s="364"/>
      <c r="AO12" s="202"/>
      <c r="AP12" s="196"/>
      <c r="AQ12" s="261"/>
      <c r="AR12" s="211">
        <f>AS12*30-(AO12+AP12+AQ12)</f>
        <v>0</v>
      </c>
      <c r="AS12" s="365"/>
      <c r="AT12" s="202"/>
      <c r="AU12" s="196"/>
      <c r="AV12" s="261"/>
      <c r="AW12" s="211">
        <f>AX12*30-(AT12+AU12+AV12)</f>
        <v>0</v>
      </c>
      <c r="AX12" s="364"/>
      <c r="AY12" s="202"/>
      <c r="AZ12" s="196"/>
      <c r="BA12" s="261"/>
      <c r="BB12" s="211">
        <f>BC12*30-(AY12+AZ12+BA12)</f>
        <v>0</v>
      </c>
      <c r="BC12" s="364"/>
      <c r="BD12" s="380"/>
      <c r="BE12" s="381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</row>
    <row r="13" spans="1:117" ht="21.75" customHeight="1">
      <c r="A13" s="256" t="s">
        <v>346</v>
      </c>
      <c r="B13" s="213" t="s">
        <v>365</v>
      </c>
      <c r="C13" s="200">
        <v>2</v>
      </c>
      <c r="D13" s="196">
        <v>1</v>
      </c>
      <c r="E13" s="212"/>
      <c r="F13" s="263"/>
      <c r="G13" s="264"/>
      <c r="H13" s="229"/>
      <c r="I13" s="204">
        <v>6</v>
      </c>
      <c r="J13" s="216">
        <f>30*I13</f>
        <v>180</v>
      </c>
      <c r="K13" s="231">
        <f>SUM(L13:N13)</f>
        <v>64</v>
      </c>
      <c r="L13" s="202">
        <v>32</v>
      </c>
      <c r="M13" s="196">
        <v>32</v>
      </c>
      <c r="N13" s="261">
        <f t="shared" si="0"/>
        <v>0</v>
      </c>
      <c r="O13" s="254">
        <f>J13-K13</f>
        <v>116</v>
      </c>
      <c r="P13" s="240">
        <v>16</v>
      </c>
      <c r="Q13" s="196">
        <v>16</v>
      </c>
      <c r="R13" s="261"/>
      <c r="S13" s="200">
        <v>58</v>
      </c>
      <c r="T13" s="271">
        <v>3</v>
      </c>
      <c r="U13" s="200">
        <v>16</v>
      </c>
      <c r="V13" s="196">
        <v>16</v>
      </c>
      <c r="W13" s="261"/>
      <c r="X13" s="200">
        <v>58</v>
      </c>
      <c r="Y13" s="366">
        <v>3</v>
      </c>
      <c r="Z13" s="202"/>
      <c r="AA13" s="196"/>
      <c r="AB13" s="261"/>
      <c r="AC13" s="200">
        <f>AD13*30-(Z13+AA13+AB13)</f>
        <v>0</v>
      </c>
      <c r="AD13" s="271"/>
      <c r="AE13" s="202"/>
      <c r="AF13" s="196"/>
      <c r="AG13" s="261"/>
      <c r="AH13" s="200">
        <f>AI13*30-(AE13+AF13+AG13)</f>
        <v>0</v>
      </c>
      <c r="AI13" s="366"/>
      <c r="AJ13" s="202"/>
      <c r="AK13" s="196"/>
      <c r="AL13" s="261"/>
      <c r="AM13" s="200">
        <f>AN13*30-(AJ13+AK13+AL13)</f>
        <v>0</v>
      </c>
      <c r="AN13" s="271"/>
      <c r="AO13" s="202"/>
      <c r="AP13" s="196"/>
      <c r="AQ13" s="261"/>
      <c r="AR13" s="200">
        <f>AS13*30-(AO13+AP13+AQ13)</f>
        <v>0</v>
      </c>
      <c r="AS13" s="366"/>
      <c r="AT13" s="202"/>
      <c r="AU13" s="196"/>
      <c r="AV13" s="261"/>
      <c r="AW13" s="200">
        <f>AX13*30-(AT13+AU13+AV13)</f>
        <v>0</v>
      </c>
      <c r="AX13" s="271"/>
      <c r="AY13" s="202"/>
      <c r="AZ13" s="196"/>
      <c r="BA13" s="261"/>
      <c r="BB13" s="200">
        <f>BC13*30-(AY13+AZ13+BA13)</f>
        <v>0</v>
      </c>
      <c r="BC13" s="271"/>
      <c r="BD13" s="214"/>
      <c r="BE13" s="382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</row>
    <row r="14" spans="1:117" ht="37.5" customHeight="1">
      <c r="A14" s="256" t="s">
        <v>347</v>
      </c>
      <c r="B14" s="234" t="s">
        <v>366</v>
      </c>
      <c r="C14" s="362">
        <v>4</v>
      </c>
      <c r="D14" s="397" t="s">
        <v>45</v>
      </c>
      <c r="E14" s="198"/>
      <c r="F14" s="265"/>
      <c r="G14" s="266"/>
      <c r="H14" s="232"/>
      <c r="I14" s="204">
        <v>12</v>
      </c>
      <c r="J14" s="216">
        <f>I14*30</f>
        <v>360</v>
      </c>
      <c r="K14" s="231">
        <v>128</v>
      </c>
      <c r="L14" s="202">
        <f t="shared" si="0"/>
        <v>0</v>
      </c>
      <c r="M14" s="196">
        <v>128</v>
      </c>
      <c r="N14" s="261">
        <f t="shared" si="0"/>
        <v>0</v>
      </c>
      <c r="O14" s="254">
        <f>J14-K14</f>
        <v>232</v>
      </c>
      <c r="P14" s="240"/>
      <c r="Q14" s="196">
        <v>32</v>
      </c>
      <c r="R14" s="261"/>
      <c r="S14" s="200">
        <v>58</v>
      </c>
      <c r="T14" s="271">
        <v>3</v>
      </c>
      <c r="U14" s="200"/>
      <c r="V14" s="196">
        <v>32</v>
      </c>
      <c r="W14" s="261"/>
      <c r="X14" s="200">
        <v>58</v>
      </c>
      <c r="Y14" s="366">
        <v>3</v>
      </c>
      <c r="Z14" s="202"/>
      <c r="AA14" s="196">
        <v>32</v>
      </c>
      <c r="AB14" s="261"/>
      <c r="AC14" s="200">
        <v>58</v>
      </c>
      <c r="AD14" s="271">
        <v>3</v>
      </c>
      <c r="AE14" s="202"/>
      <c r="AF14" s="196">
        <v>32</v>
      </c>
      <c r="AG14" s="261"/>
      <c r="AH14" s="200">
        <v>58</v>
      </c>
      <c r="AI14" s="366">
        <v>3</v>
      </c>
      <c r="AJ14" s="202"/>
      <c r="AK14" s="196"/>
      <c r="AL14" s="261"/>
      <c r="AM14" s="200">
        <f>AN14*30-(AJ14+AK14+AL14)</f>
        <v>0</v>
      </c>
      <c r="AN14" s="271"/>
      <c r="AO14" s="202"/>
      <c r="AP14" s="196"/>
      <c r="AQ14" s="261"/>
      <c r="AR14" s="200">
        <f>AS14*30-(AO14+AP14+AQ14)</f>
        <v>0</v>
      </c>
      <c r="AS14" s="366"/>
      <c r="AT14" s="202"/>
      <c r="AU14" s="196"/>
      <c r="AV14" s="261"/>
      <c r="AW14" s="200">
        <f>AX14*30-(AT14+AU14+AV14)</f>
        <v>0</v>
      </c>
      <c r="AX14" s="271"/>
      <c r="AY14" s="202"/>
      <c r="AZ14" s="196"/>
      <c r="BA14" s="261"/>
      <c r="BB14" s="200">
        <f>BC14*30-(AY14+AZ14+BA14)</f>
        <v>0</v>
      </c>
      <c r="BC14" s="271"/>
      <c r="BD14" s="383"/>
      <c r="BE14" s="383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</row>
    <row r="15" spans="1:117" ht="41.25" customHeight="1">
      <c r="A15" s="256" t="s">
        <v>347</v>
      </c>
      <c r="B15" s="234" t="s">
        <v>415</v>
      </c>
      <c r="C15" s="362">
        <v>3</v>
      </c>
      <c r="D15" s="397" t="s">
        <v>403</v>
      </c>
      <c r="E15" s="198"/>
      <c r="F15" s="265"/>
      <c r="G15" s="266"/>
      <c r="H15" s="232"/>
      <c r="I15" s="204">
        <v>9</v>
      </c>
      <c r="J15" s="216">
        <f>I15*30</f>
        <v>270</v>
      </c>
      <c r="K15" s="231">
        <f>L15+M15+N15</f>
        <v>96</v>
      </c>
      <c r="L15" s="202">
        <v>48</v>
      </c>
      <c r="M15" s="196"/>
      <c r="N15" s="261">
        <v>48</v>
      </c>
      <c r="O15" s="254">
        <f>J15-K15</f>
        <v>174</v>
      </c>
      <c r="P15" s="240">
        <v>16</v>
      </c>
      <c r="Q15" s="196"/>
      <c r="R15" s="261">
        <v>16</v>
      </c>
      <c r="S15" s="200">
        <v>58</v>
      </c>
      <c r="T15" s="271">
        <v>3</v>
      </c>
      <c r="U15" s="200">
        <v>16</v>
      </c>
      <c r="V15" s="196"/>
      <c r="W15" s="261">
        <v>16</v>
      </c>
      <c r="X15" s="200">
        <v>58</v>
      </c>
      <c r="Y15" s="366">
        <v>3</v>
      </c>
      <c r="Z15" s="202">
        <v>16</v>
      </c>
      <c r="AA15" s="196"/>
      <c r="AB15" s="261">
        <v>16</v>
      </c>
      <c r="AC15" s="200">
        <v>58</v>
      </c>
      <c r="AD15" s="271">
        <v>3</v>
      </c>
      <c r="AE15" s="202"/>
      <c r="AF15" s="196"/>
      <c r="AG15" s="261"/>
      <c r="AH15" s="200">
        <f>AI15*30-(AE15+AF15+AG15)</f>
        <v>0</v>
      </c>
      <c r="AI15" s="366"/>
      <c r="AJ15" s="202"/>
      <c r="AK15" s="196"/>
      <c r="AL15" s="261"/>
      <c r="AM15" s="200">
        <f>AN15*30-(AJ15+AK15+AL15)</f>
        <v>0</v>
      </c>
      <c r="AN15" s="271"/>
      <c r="AO15" s="202"/>
      <c r="AP15" s="196"/>
      <c r="AQ15" s="261"/>
      <c r="AR15" s="200">
        <f>AS15*30-(AO15+AP15+AQ15)</f>
        <v>0</v>
      </c>
      <c r="AS15" s="366"/>
      <c r="AT15" s="202"/>
      <c r="AU15" s="196"/>
      <c r="AV15" s="261"/>
      <c r="AW15" s="200">
        <f>AX15*30-(AT15+AU15+AV15)</f>
        <v>0</v>
      </c>
      <c r="AX15" s="271"/>
      <c r="AY15" s="202"/>
      <c r="AZ15" s="196"/>
      <c r="BA15" s="261"/>
      <c r="BB15" s="200">
        <f>BC15*30-(AY15+AZ15+BA15)</f>
        <v>0</v>
      </c>
      <c r="BC15" s="271"/>
      <c r="BD15" s="383"/>
      <c r="BE15" s="383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</row>
    <row r="16" spans="1:117" ht="21.75" customHeight="1" thickBot="1">
      <c r="A16" s="429"/>
      <c r="B16" s="402"/>
      <c r="C16" s="204"/>
      <c r="D16" s="196"/>
      <c r="E16" s="212"/>
      <c r="F16" s="263"/>
      <c r="G16" s="264"/>
      <c r="H16" s="229"/>
      <c r="I16" s="204">
        <f>T16+Y16+AD16+AI16+AN16+AS16+AX16+BC16</f>
        <v>0</v>
      </c>
      <c r="J16" s="216">
        <f>I16*30</f>
        <v>0</v>
      </c>
      <c r="K16" s="231">
        <f>L16+M16+N16</f>
        <v>0</v>
      </c>
      <c r="L16" s="202">
        <f>P16+U16+Z16+AE16+AJ16+AO16+AT16+AY16</f>
        <v>0</v>
      </c>
      <c r="M16" s="196">
        <f>Q16+V16+AA16+AF16+AK16+AP16+AU16+AZ16</f>
        <v>0</v>
      </c>
      <c r="N16" s="261">
        <f>R16+W16+AB16+AG16+AL16+AQ16+AV16+BA16</f>
        <v>0</v>
      </c>
      <c r="O16" s="254">
        <f>J16-K16</f>
        <v>0</v>
      </c>
      <c r="P16" s="240"/>
      <c r="Q16" s="196"/>
      <c r="R16" s="261"/>
      <c r="S16" s="200">
        <f>T16*30-(P16+Q16+R16)</f>
        <v>0</v>
      </c>
      <c r="T16" s="271"/>
      <c r="U16" s="202"/>
      <c r="V16" s="196"/>
      <c r="W16" s="261"/>
      <c r="X16" s="200">
        <f>Y16*30-(U16+V16+W16)</f>
        <v>0</v>
      </c>
      <c r="Y16" s="366"/>
      <c r="Z16" s="202"/>
      <c r="AA16" s="196"/>
      <c r="AB16" s="261"/>
      <c r="AC16" s="200">
        <f>AD16*30-(Z16+AA16+AB16)</f>
        <v>0</v>
      </c>
      <c r="AD16" s="271"/>
      <c r="AE16" s="202"/>
      <c r="AF16" s="196"/>
      <c r="AG16" s="261"/>
      <c r="AH16" s="200">
        <f>AI16*30-(AE16+AF16+AG16)</f>
        <v>0</v>
      </c>
      <c r="AI16" s="366"/>
      <c r="AJ16" s="202"/>
      <c r="AK16" s="196"/>
      <c r="AL16" s="261"/>
      <c r="AM16" s="200">
        <f>AN16*30-(AJ16+AK16+AL16)</f>
        <v>0</v>
      </c>
      <c r="AN16" s="271"/>
      <c r="AO16" s="202"/>
      <c r="AP16" s="196"/>
      <c r="AQ16" s="261"/>
      <c r="AR16" s="200">
        <f>AS16*30-(AO16+AP16+AQ16)</f>
        <v>0</v>
      </c>
      <c r="AS16" s="366"/>
      <c r="AT16" s="202"/>
      <c r="AU16" s="196"/>
      <c r="AV16" s="261"/>
      <c r="AW16" s="200">
        <f>AX16*30-(AT16+AU16+AV16)</f>
        <v>0</v>
      </c>
      <c r="AX16" s="271"/>
      <c r="AY16" s="202"/>
      <c r="AZ16" s="196"/>
      <c r="BA16" s="261"/>
      <c r="BB16" s="200">
        <f>BC16*30-(AY16+AZ16+BA16)</f>
        <v>0</v>
      </c>
      <c r="BC16" s="271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</row>
    <row r="17" spans="1:117" s="424" customFormat="1" ht="21.75" customHeight="1" thickBot="1">
      <c r="A17" s="531" t="s">
        <v>337</v>
      </c>
      <c r="B17" s="531"/>
      <c r="C17" s="408">
        <v>3</v>
      </c>
      <c r="D17" s="360">
        <v>6</v>
      </c>
      <c r="E17" s="360"/>
      <c r="F17" s="360"/>
      <c r="G17" s="416"/>
      <c r="H17" s="416"/>
      <c r="I17" s="408">
        <f aca="true" t="shared" si="1" ref="I17:BC17">SUM(I12:I16)</f>
        <v>27</v>
      </c>
      <c r="J17" s="422">
        <f t="shared" si="1"/>
        <v>810</v>
      </c>
      <c r="K17" s="408">
        <f t="shared" si="1"/>
        <v>288</v>
      </c>
      <c r="L17" s="408">
        <f t="shared" si="1"/>
        <v>80</v>
      </c>
      <c r="M17" s="408">
        <f t="shared" si="1"/>
        <v>160</v>
      </c>
      <c r="N17" s="408">
        <f t="shared" si="1"/>
        <v>48</v>
      </c>
      <c r="O17" s="408">
        <f t="shared" si="1"/>
        <v>522</v>
      </c>
      <c r="P17" s="408">
        <f t="shared" si="1"/>
        <v>32</v>
      </c>
      <c r="Q17" s="408">
        <f t="shared" si="1"/>
        <v>48</v>
      </c>
      <c r="R17" s="408">
        <f t="shared" si="1"/>
        <v>16</v>
      </c>
      <c r="S17" s="408">
        <f t="shared" si="1"/>
        <v>174</v>
      </c>
      <c r="T17" s="408">
        <f t="shared" si="1"/>
        <v>9</v>
      </c>
      <c r="U17" s="408">
        <f t="shared" si="1"/>
        <v>32</v>
      </c>
      <c r="V17" s="408">
        <f t="shared" si="1"/>
        <v>48</v>
      </c>
      <c r="W17" s="408">
        <f t="shared" si="1"/>
        <v>16</v>
      </c>
      <c r="X17" s="408">
        <f t="shared" si="1"/>
        <v>174</v>
      </c>
      <c r="Y17" s="408">
        <f t="shared" si="1"/>
        <v>9</v>
      </c>
      <c r="Z17" s="408">
        <f t="shared" si="1"/>
        <v>16</v>
      </c>
      <c r="AA17" s="408">
        <f t="shared" si="1"/>
        <v>32</v>
      </c>
      <c r="AB17" s="408">
        <f t="shared" si="1"/>
        <v>16</v>
      </c>
      <c r="AC17" s="408">
        <f t="shared" si="1"/>
        <v>116</v>
      </c>
      <c r="AD17" s="408">
        <f t="shared" si="1"/>
        <v>6</v>
      </c>
      <c r="AE17" s="408">
        <f t="shared" si="1"/>
        <v>0</v>
      </c>
      <c r="AF17" s="408">
        <f t="shared" si="1"/>
        <v>32</v>
      </c>
      <c r="AG17" s="408">
        <f t="shared" si="1"/>
        <v>0</v>
      </c>
      <c r="AH17" s="408">
        <f t="shared" si="1"/>
        <v>58</v>
      </c>
      <c r="AI17" s="408">
        <f t="shared" si="1"/>
        <v>3</v>
      </c>
      <c r="AJ17" s="408">
        <f t="shared" si="1"/>
        <v>0</v>
      </c>
      <c r="AK17" s="408">
        <f t="shared" si="1"/>
        <v>0</v>
      </c>
      <c r="AL17" s="408">
        <f t="shared" si="1"/>
        <v>0</v>
      </c>
      <c r="AM17" s="408">
        <f t="shared" si="1"/>
        <v>0</v>
      </c>
      <c r="AN17" s="408">
        <f t="shared" si="1"/>
        <v>0</v>
      </c>
      <c r="AO17" s="408">
        <f t="shared" si="1"/>
        <v>0</v>
      </c>
      <c r="AP17" s="408">
        <f t="shared" si="1"/>
        <v>0</v>
      </c>
      <c r="AQ17" s="408">
        <f t="shared" si="1"/>
        <v>0</v>
      </c>
      <c r="AR17" s="408">
        <f t="shared" si="1"/>
        <v>0</v>
      </c>
      <c r="AS17" s="408">
        <f t="shared" si="1"/>
        <v>0</v>
      </c>
      <c r="AT17" s="408">
        <f t="shared" si="1"/>
        <v>0</v>
      </c>
      <c r="AU17" s="408">
        <f t="shared" si="1"/>
        <v>0</v>
      </c>
      <c r="AV17" s="408">
        <f t="shared" si="1"/>
        <v>0</v>
      </c>
      <c r="AW17" s="408">
        <f t="shared" si="1"/>
        <v>0</v>
      </c>
      <c r="AX17" s="408">
        <f t="shared" si="1"/>
        <v>0</v>
      </c>
      <c r="AY17" s="408">
        <f t="shared" si="1"/>
        <v>0</v>
      </c>
      <c r="AZ17" s="408">
        <f t="shared" si="1"/>
        <v>0</v>
      </c>
      <c r="BA17" s="408">
        <f t="shared" si="1"/>
        <v>0</v>
      </c>
      <c r="BB17" s="408">
        <f t="shared" si="1"/>
        <v>0</v>
      </c>
      <c r="BC17" s="408">
        <f t="shared" si="1"/>
        <v>0</v>
      </c>
      <c r="BD17" s="405"/>
      <c r="BE17" s="205"/>
      <c r="BF17" s="205"/>
      <c r="BG17" s="205"/>
      <c r="BH17" s="430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3"/>
      <c r="DG17" s="423"/>
      <c r="DH17" s="423"/>
      <c r="DI17" s="423"/>
      <c r="DJ17" s="423"/>
      <c r="DK17" s="423"/>
      <c r="DL17" s="423"/>
      <c r="DM17" s="423"/>
    </row>
    <row r="18" spans="1:117" ht="21.75" customHeight="1" thickBot="1">
      <c r="A18" s="535" t="s">
        <v>349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7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</row>
    <row r="19" spans="1:117" ht="21.75" customHeight="1" thickBot="1">
      <c r="A19" s="538" t="s">
        <v>350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40"/>
      <c r="O19" s="540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39"/>
      <c r="AI19" s="539"/>
      <c r="AJ19" s="539"/>
      <c r="AK19" s="539"/>
      <c r="AL19" s="539"/>
      <c r="AM19" s="539"/>
      <c r="AN19" s="539"/>
      <c r="AO19" s="539"/>
      <c r="AP19" s="539"/>
      <c r="AQ19" s="539"/>
      <c r="AR19" s="539"/>
      <c r="AS19" s="539"/>
      <c r="AT19" s="539"/>
      <c r="AU19" s="539"/>
      <c r="AV19" s="539"/>
      <c r="AW19" s="539"/>
      <c r="AX19" s="539"/>
      <c r="AY19" s="539"/>
      <c r="AZ19" s="539"/>
      <c r="BA19" s="539"/>
      <c r="BB19" s="539"/>
      <c r="BC19" s="541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</row>
    <row r="20" spans="1:117" ht="21.75" customHeight="1">
      <c r="A20" s="255" t="s">
        <v>351</v>
      </c>
      <c r="B20" s="234" t="s">
        <v>367</v>
      </c>
      <c r="C20" s="199">
        <v>4</v>
      </c>
      <c r="D20" s="198">
        <v>3</v>
      </c>
      <c r="E20" s="198"/>
      <c r="F20" s="265"/>
      <c r="G20" s="266"/>
      <c r="H20" s="232"/>
      <c r="I20" s="204">
        <v>6</v>
      </c>
      <c r="J20" s="248">
        <f aca="true" t="shared" si="2" ref="J20:J25">I20*30</f>
        <v>180</v>
      </c>
      <c r="K20" s="230">
        <f aca="true" t="shared" si="3" ref="K20:K25">L20+M20+N20</f>
        <v>64</v>
      </c>
      <c r="L20" s="202">
        <v>32</v>
      </c>
      <c r="M20" s="196">
        <f>Q20+V20+AA20+AF20+AK20+AP20+AU20+AZ20</f>
        <v>0</v>
      </c>
      <c r="N20" s="197">
        <v>32</v>
      </c>
      <c r="O20" s="197">
        <f aca="true" t="shared" si="4" ref="O20:O25">J20-K20</f>
        <v>116</v>
      </c>
      <c r="P20" s="251"/>
      <c r="Q20" s="209"/>
      <c r="R20" s="210"/>
      <c r="S20" s="211">
        <f aca="true" t="shared" si="5" ref="S20:S25">T20*30-(P20+Q20+R20)</f>
        <v>0</v>
      </c>
      <c r="T20" s="364"/>
      <c r="U20" s="211"/>
      <c r="V20" s="209"/>
      <c r="W20" s="210"/>
      <c r="X20" s="211">
        <f aca="true" t="shared" si="6" ref="X20:X25">Y20*30-(U20+V20+W20)</f>
        <v>0</v>
      </c>
      <c r="Y20" s="365"/>
      <c r="Z20" s="202">
        <v>16</v>
      </c>
      <c r="AA20" s="196"/>
      <c r="AB20" s="261">
        <v>16</v>
      </c>
      <c r="AC20" s="200">
        <v>58</v>
      </c>
      <c r="AD20" s="263">
        <v>3</v>
      </c>
      <c r="AE20" s="211">
        <v>16</v>
      </c>
      <c r="AF20" s="209"/>
      <c r="AG20" s="210">
        <v>16</v>
      </c>
      <c r="AH20" s="211">
        <v>58</v>
      </c>
      <c r="AI20" s="365">
        <v>3</v>
      </c>
      <c r="AJ20" s="251"/>
      <c r="AK20" s="209"/>
      <c r="AL20" s="210"/>
      <c r="AM20" s="241">
        <f aca="true" t="shared" si="7" ref="AM20:AM25">AN20*30-(AJ20+AK20+AL20)</f>
        <v>0</v>
      </c>
      <c r="AN20" s="263"/>
      <c r="AO20" s="211"/>
      <c r="AP20" s="209"/>
      <c r="AQ20" s="210"/>
      <c r="AR20" s="211">
        <f aca="true" t="shared" si="8" ref="AR20:AR25">AS20*30-(AO20+AP20+AQ20)</f>
        <v>0</v>
      </c>
      <c r="AS20" s="365"/>
      <c r="AT20" s="251"/>
      <c r="AU20" s="209"/>
      <c r="AV20" s="210"/>
      <c r="AW20" s="241">
        <f aca="true" t="shared" si="9" ref="AW20:AW25">AX20*30-(AT20+AU20+AV20)</f>
        <v>0</v>
      </c>
      <c r="AX20" s="263"/>
      <c r="AY20" s="211"/>
      <c r="AZ20" s="209"/>
      <c r="BA20" s="210"/>
      <c r="BB20" s="241">
        <f aca="true" t="shared" si="10" ref="BB20:BB25">BC20*30-(AY20+AZ20+BA20)</f>
        <v>0</v>
      </c>
      <c r="BC20" s="271"/>
      <c r="BD20" s="380"/>
      <c r="BE20" s="381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</row>
    <row r="21" spans="1:117" ht="37.5" customHeight="1">
      <c r="A21" s="256" t="s">
        <v>352</v>
      </c>
      <c r="B21" s="234" t="s">
        <v>368</v>
      </c>
      <c r="C21" s="199">
        <v>4</v>
      </c>
      <c r="D21" s="198">
        <v>3</v>
      </c>
      <c r="E21" s="198"/>
      <c r="F21" s="265"/>
      <c r="G21" s="266"/>
      <c r="H21" s="232"/>
      <c r="I21" s="204">
        <v>6</v>
      </c>
      <c r="J21" s="216">
        <f t="shared" si="2"/>
        <v>180</v>
      </c>
      <c r="K21" s="231">
        <f t="shared" si="3"/>
        <v>64</v>
      </c>
      <c r="L21" s="202">
        <v>32</v>
      </c>
      <c r="M21" s="196">
        <f>Q21+V21+AA21+AF21+AK21+AP21+AU21+AZ21</f>
        <v>0</v>
      </c>
      <c r="N21" s="197">
        <v>32</v>
      </c>
      <c r="O21" s="197">
        <f t="shared" si="4"/>
        <v>116</v>
      </c>
      <c r="P21" s="202"/>
      <c r="Q21" s="196"/>
      <c r="R21" s="201"/>
      <c r="S21" s="200">
        <f t="shared" si="5"/>
        <v>0</v>
      </c>
      <c r="T21" s="271"/>
      <c r="U21" s="200"/>
      <c r="V21" s="196"/>
      <c r="W21" s="201"/>
      <c r="X21" s="200">
        <f t="shared" si="6"/>
        <v>0</v>
      </c>
      <c r="Y21" s="366"/>
      <c r="Z21" s="202">
        <v>16</v>
      </c>
      <c r="AA21" s="196"/>
      <c r="AB21" s="261">
        <v>16</v>
      </c>
      <c r="AC21" s="200">
        <v>58</v>
      </c>
      <c r="AD21" s="263">
        <v>3</v>
      </c>
      <c r="AE21" s="200">
        <v>16</v>
      </c>
      <c r="AF21" s="196"/>
      <c r="AG21" s="201">
        <v>16</v>
      </c>
      <c r="AH21" s="200">
        <v>58</v>
      </c>
      <c r="AI21" s="366">
        <v>3</v>
      </c>
      <c r="AJ21" s="202"/>
      <c r="AK21" s="196"/>
      <c r="AL21" s="201"/>
      <c r="AM21" s="241">
        <f t="shared" si="7"/>
        <v>0</v>
      </c>
      <c r="AN21" s="263"/>
      <c r="AO21" s="200"/>
      <c r="AP21" s="196"/>
      <c r="AQ21" s="201"/>
      <c r="AR21" s="200">
        <f t="shared" si="8"/>
        <v>0</v>
      </c>
      <c r="AS21" s="366"/>
      <c r="AT21" s="202"/>
      <c r="AU21" s="196"/>
      <c r="AV21" s="201"/>
      <c r="AW21" s="241">
        <f t="shared" si="9"/>
        <v>0</v>
      </c>
      <c r="AX21" s="263"/>
      <c r="AY21" s="200"/>
      <c r="AZ21" s="196"/>
      <c r="BA21" s="201"/>
      <c r="BB21" s="241">
        <f t="shared" si="10"/>
        <v>0</v>
      </c>
      <c r="BC21" s="271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</row>
    <row r="22" spans="1:117" ht="39" customHeight="1">
      <c r="A22" s="256" t="s">
        <v>353</v>
      </c>
      <c r="B22" s="234" t="s">
        <v>369</v>
      </c>
      <c r="C22" s="199">
        <v>4</v>
      </c>
      <c r="D22" s="198">
        <v>3</v>
      </c>
      <c r="E22" s="198"/>
      <c r="F22" s="265"/>
      <c r="G22" s="266"/>
      <c r="H22" s="232"/>
      <c r="I22" s="204">
        <v>6</v>
      </c>
      <c r="J22" s="216">
        <f t="shared" si="2"/>
        <v>180</v>
      </c>
      <c r="K22" s="231">
        <f t="shared" si="3"/>
        <v>64</v>
      </c>
      <c r="L22" s="202">
        <v>32</v>
      </c>
      <c r="M22" s="196">
        <f>Q22+V22+AA22+AF22+AK22+AP22+AU22+AZ22</f>
        <v>0</v>
      </c>
      <c r="N22" s="197">
        <v>32</v>
      </c>
      <c r="O22" s="197">
        <f t="shared" si="4"/>
        <v>116</v>
      </c>
      <c r="P22" s="202"/>
      <c r="Q22" s="196"/>
      <c r="R22" s="201"/>
      <c r="S22" s="200">
        <f t="shared" si="5"/>
        <v>0</v>
      </c>
      <c r="T22" s="271"/>
      <c r="U22" s="200"/>
      <c r="V22" s="196"/>
      <c r="W22" s="201"/>
      <c r="X22" s="200">
        <f t="shared" si="6"/>
        <v>0</v>
      </c>
      <c r="Y22" s="366"/>
      <c r="Z22" s="202">
        <v>16</v>
      </c>
      <c r="AA22" s="196"/>
      <c r="AB22" s="261">
        <v>16</v>
      </c>
      <c r="AC22" s="200">
        <v>58</v>
      </c>
      <c r="AD22" s="263">
        <v>3</v>
      </c>
      <c r="AE22" s="200">
        <v>16</v>
      </c>
      <c r="AF22" s="196"/>
      <c r="AG22" s="201">
        <v>16</v>
      </c>
      <c r="AH22" s="200">
        <v>58</v>
      </c>
      <c r="AI22" s="366">
        <v>3</v>
      </c>
      <c r="AJ22" s="202"/>
      <c r="AK22" s="196"/>
      <c r="AL22" s="201"/>
      <c r="AM22" s="241">
        <f t="shared" si="7"/>
        <v>0</v>
      </c>
      <c r="AN22" s="263"/>
      <c r="AO22" s="200"/>
      <c r="AP22" s="196"/>
      <c r="AQ22" s="201"/>
      <c r="AR22" s="200">
        <f t="shared" si="8"/>
        <v>0</v>
      </c>
      <c r="AS22" s="366"/>
      <c r="AT22" s="202"/>
      <c r="AU22" s="196"/>
      <c r="AV22" s="201"/>
      <c r="AW22" s="241">
        <f t="shared" si="9"/>
        <v>0</v>
      </c>
      <c r="AX22" s="263"/>
      <c r="AY22" s="200"/>
      <c r="AZ22" s="196"/>
      <c r="BA22" s="201"/>
      <c r="BB22" s="241">
        <f t="shared" si="10"/>
        <v>0</v>
      </c>
      <c r="BC22" s="271"/>
      <c r="BD22" s="383"/>
      <c r="BE22" s="383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</row>
    <row r="23" spans="1:117" ht="21.75" customHeight="1">
      <c r="A23" s="256"/>
      <c r="B23" s="234"/>
      <c r="C23" s="199"/>
      <c r="D23" s="197"/>
      <c r="E23" s="198"/>
      <c r="F23" s="265"/>
      <c r="G23" s="267"/>
      <c r="H23" s="228"/>
      <c r="I23" s="204">
        <f>T23+Y23+AD23+AI23+AN23+AS23+AX23+BC23</f>
        <v>0</v>
      </c>
      <c r="J23" s="216">
        <f t="shared" si="2"/>
        <v>0</v>
      </c>
      <c r="K23" s="231">
        <f t="shared" si="3"/>
        <v>0</v>
      </c>
      <c r="L23" s="200">
        <f aca="true" t="shared" si="11" ref="L23:N25">P23+U23+Z23+AE23+AJ23+AO23+AT23+AY23</f>
        <v>0</v>
      </c>
      <c r="M23" s="196">
        <f t="shared" si="11"/>
        <v>0</v>
      </c>
      <c r="N23" s="201">
        <f t="shared" si="11"/>
        <v>0</v>
      </c>
      <c r="O23" s="241">
        <f t="shared" si="4"/>
        <v>0</v>
      </c>
      <c r="P23" s="240"/>
      <c r="Q23" s="196"/>
      <c r="R23" s="201"/>
      <c r="S23" s="200">
        <f t="shared" si="5"/>
        <v>0</v>
      </c>
      <c r="T23" s="271"/>
      <c r="U23" s="200"/>
      <c r="V23" s="196"/>
      <c r="W23" s="201"/>
      <c r="X23" s="200">
        <f t="shared" si="6"/>
        <v>0</v>
      </c>
      <c r="Y23" s="366"/>
      <c r="Z23" s="202"/>
      <c r="AA23" s="196"/>
      <c r="AB23" s="201"/>
      <c r="AC23" s="241">
        <f>AD23*30-(Z23+AA23+AB23)</f>
        <v>0</v>
      </c>
      <c r="AD23" s="263"/>
      <c r="AE23" s="200"/>
      <c r="AF23" s="196"/>
      <c r="AG23" s="201"/>
      <c r="AH23" s="200">
        <f>AI23*30-(AE23+AF23+AG23)</f>
        <v>0</v>
      </c>
      <c r="AI23" s="366"/>
      <c r="AJ23" s="202"/>
      <c r="AK23" s="196"/>
      <c r="AL23" s="201"/>
      <c r="AM23" s="241">
        <f t="shared" si="7"/>
        <v>0</v>
      </c>
      <c r="AN23" s="263"/>
      <c r="AO23" s="200"/>
      <c r="AP23" s="196"/>
      <c r="AQ23" s="201"/>
      <c r="AR23" s="200">
        <f t="shared" si="8"/>
        <v>0</v>
      </c>
      <c r="AS23" s="366"/>
      <c r="AT23" s="202"/>
      <c r="AU23" s="196"/>
      <c r="AV23" s="201"/>
      <c r="AW23" s="241">
        <f t="shared" si="9"/>
        <v>0</v>
      </c>
      <c r="AX23" s="263"/>
      <c r="AY23" s="200"/>
      <c r="AZ23" s="196"/>
      <c r="BA23" s="201"/>
      <c r="BB23" s="241">
        <f t="shared" si="10"/>
        <v>0</v>
      </c>
      <c r="BC23" s="271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</row>
    <row r="24" spans="1:117" ht="21.75" customHeight="1">
      <c r="A24" s="256"/>
      <c r="B24" s="235"/>
      <c r="C24" s="199"/>
      <c r="D24" s="197"/>
      <c r="E24" s="198"/>
      <c r="F24" s="265"/>
      <c r="G24" s="267"/>
      <c r="H24" s="228"/>
      <c r="I24" s="204">
        <f>T24+Y24+AD24+AI24+AN24+AS24+AX24+BC24</f>
        <v>0</v>
      </c>
      <c r="J24" s="216">
        <f t="shared" si="2"/>
        <v>0</v>
      </c>
      <c r="K24" s="231">
        <f t="shared" si="3"/>
        <v>0</v>
      </c>
      <c r="L24" s="200">
        <f t="shared" si="11"/>
        <v>0</v>
      </c>
      <c r="M24" s="196">
        <f t="shared" si="11"/>
        <v>0</v>
      </c>
      <c r="N24" s="201">
        <f t="shared" si="11"/>
        <v>0</v>
      </c>
      <c r="O24" s="241">
        <f t="shared" si="4"/>
        <v>0</v>
      </c>
      <c r="P24" s="240"/>
      <c r="Q24" s="196"/>
      <c r="R24" s="201"/>
      <c r="S24" s="200">
        <f t="shared" si="5"/>
        <v>0</v>
      </c>
      <c r="T24" s="271"/>
      <c r="U24" s="200"/>
      <c r="V24" s="196"/>
      <c r="W24" s="201"/>
      <c r="X24" s="200">
        <f t="shared" si="6"/>
        <v>0</v>
      </c>
      <c r="Y24" s="366"/>
      <c r="Z24" s="202"/>
      <c r="AA24" s="196"/>
      <c r="AB24" s="201"/>
      <c r="AC24" s="241">
        <f>AD24*30-(Z24+AA24+AB24)</f>
        <v>0</v>
      </c>
      <c r="AD24" s="263"/>
      <c r="AE24" s="200"/>
      <c r="AF24" s="196"/>
      <c r="AG24" s="201"/>
      <c r="AH24" s="200">
        <f>AI24*30-(AE24+AF24+AG24)</f>
        <v>0</v>
      </c>
      <c r="AI24" s="366"/>
      <c r="AJ24" s="202"/>
      <c r="AK24" s="196"/>
      <c r="AL24" s="201"/>
      <c r="AM24" s="241">
        <f t="shared" si="7"/>
        <v>0</v>
      </c>
      <c r="AN24" s="263"/>
      <c r="AO24" s="200"/>
      <c r="AP24" s="196"/>
      <c r="AQ24" s="201"/>
      <c r="AR24" s="200">
        <f t="shared" si="8"/>
        <v>0</v>
      </c>
      <c r="AS24" s="366"/>
      <c r="AT24" s="202"/>
      <c r="AU24" s="196"/>
      <c r="AV24" s="201"/>
      <c r="AW24" s="241">
        <f t="shared" si="9"/>
        <v>0</v>
      </c>
      <c r="AX24" s="263"/>
      <c r="AY24" s="200"/>
      <c r="AZ24" s="196"/>
      <c r="BA24" s="201"/>
      <c r="BB24" s="241">
        <f t="shared" si="10"/>
        <v>0</v>
      </c>
      <c r="BC24" s="271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</row>
    <row r="25" spans="1:117" ht="21.75" customHeight="1" thickBot="1">
      <c r="A25" s="429"/>
      <c r="B25" s="402"/>
      <c r="C25" s="204"/>
      <c r="D25" s="196"/>
      <c r="E25" s="212"/>
      <c r="F25" s="263"/>
      <c r="G25" s="264"/>
      <c r="H25" s="229"/>
      <c r="I25" s="204">
        <f>T25+Y25+AD25+AI25+AN25+AS25+AX25+BC25</f>
        <v>0</v>
      </c>
      <c r="J25" s="216">
        <f t="shared" si="2"/>
        <v>0</v>
      </c>
      <c r="K25" s="231">
        <f t="shared" si="3"/>
        <v>0</v>
      </c>
      <c r="L25" s="200">
        <f t="shared" si="11"/>
        <v>0</v>
      </c>
      <c r="M25" s="196">
        <f t="shared" si="11"/>
        <v>0</v>
      </c>
      <c r="N25" s="201">
        <f t="shared" si="11"/>
        <v>0</v>
      </c>
      <c r="O25" s="241">
        <f t="shared" si="4"/>
        <v>0</v>
      </c>
      <c r="P25" s="240"/>
      <c r="Q25" s="196"/>
      <c r="R25" s="201"/>
      <c r="S25" s="200">
        <f t="shared" si="5"/>
        <v>0</v>
      </c>
      <c r="T25" s="271"/>
      <c r="U25" s="200"/>
      <c r="V25" s="196"/>
      <c r="W25" s="201"/>
      <c r="X25" s="200">
        <f t="shared" si="6"/>
        <v>0</v>
      </c>
      <c r="Y25" s="366"/>
      <c r="Z25" s="202"/>
      <c r="AA25" s="196"/>
      <c r="AB25" s="201"/>
      <c r="AC25" s="241">
        <f>AD25*30-(Z25+AA25+AB25)</f>
        <v>0</v>
      </c>
      <c r="AD25" s="263"/>
      <c r="AE25" s="200"/>
      <c r="AF25" s="196"/>
      <c r="AG25" s="201"/>
      <c r="AH25" s="200">
        <f>AI25*30-(AE25+AF25+AG25)</f>
        <v>0</v>
      </c>
      <c r="AI25" s="366"/>
      <c r="AJ25" s="202"/>
      <c r="AK25" s="196"/>
      <c r="AL25" s="201"/>
      <c r="AM25" s="241">
        <f t="shared" si="7"/>
        <v>0</v>
      </c>
      <c r="AN25" s="263"/>
      <c r="AO25" s="200"/>
      <c r="AP25" s="196"/>
      <c r="AQ25" s="201"/>
      <c r="AR25" s="200">
        <f t="shared" si="8"/>
        <v>0</v>
      </c>
      <c r="AS25" s="366"/>
      <c r="AT25" s="202"/>
      <c r="AU25" s="196"/>
      <c r="AV25" s="201"/>
      <c r="AW25" s="241">
        <f t="shared" si="9"/>
        <v>0</v>
      </c>
      <c r="AX25" s="263"/>
      <c r="AY25" s="200"/>
      <c r="AZ25" s="196"/>
      <c r="BA25" s="201"/>
      <c r="BB25" s="241">
        <f t="shared" si="10"/>
        <v>0</v>
      </c>
      <c r="BC25" s="271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</row>
    <row r="26" spans="1:117" s="428" customFormat="1" ht="21.75" customHeight="1" thickBot="1">
      <c r="A26" s="531" t="s">
        <v>337</v>
      </c>
      <c r="B26" s="531"/>
      <c r="C26" s="360">
        <v>3</v>
      </c>
      <c r="D26" s="360">
        <v>3</v>
      </c>
      <c r="E26" s="425"/>
      <c r="F26" s="425"/>
      <c r="G26" s="426"/>
      <c r="H26" s="426"/>
      <c r="I26" s="408">
        <f aca="true" t="shared" si="12" ref="I26:BC26">SUM(I20:I25)</f>
        <v>18</v>
      </c>
      <c r="J26" s="408">
        <f t="shared" si="12"/>
        <v>540</v>
      </c>
      <c r="K26" s="408">
        <f t="shared" si="12"/>
        <v>192</v>
      </c>
      <c r="L26" s="408">
        <f t="shared" si="12"/>
        <v>96</v>
      </c>
      <c r="M26" s="408">
        <f t="shared" si="12"/>
        <v>0</v>
      </c>
      <c r="N26" s="408">
        <f t="shared" si="12"/>
        <v>96</v>
      </c>
      <c r="O26" s="408">
        <f t="shared" si="12"/>
        <v>348</v>
      </c>
      <c r="P26" s="408">
        <f t="shared" si="12"/>
        <v>0</v>
      </c>
      <c r="Q26" s="408">
        <f t="shared" si="12"/>
        <v>0</v>
      </c>
      <c r="R26" s="408">
        <f t="shared" si="12"/>
        <v>0</v>
      </c>
      <c r="S26" s="408">
        <f t="shared" si="12"/>
        <v>0</v>
      </c>
      <c r="T26" s="408">
        <f t="shared" si="12"/>
        <v>0</v>
      </c>
      <c r="U26" s="408">
        <f t="shared" si="12"/>
        <v>0</v>
      </c>
      <c r="V26" s="408">
        <f t="shared" si="12"/>
        <v>0</v>
      </c>
      <c r="W26" s="408">
        <f t="shared" si="12"/>
        <v>0</v>
      </c>
      <c r="X26" s="408">
        <f t="shared" si="12"/>
        <v>0</v>
      </c>
      <c r="Y26" s="408">
        <f t="shared" si="12"/>
        <v>0</v>
      </c>
      <c r="Z26" s="408">
        <f t="shared" si="12"/>
        <v>48</v>
      </c>
      <c r="AA26" s="408">
        <f t="shared" si="12"/>
        <v>0</v>
      </c>
      <c r="AB26" s="408">
        <f t="shared" si="12"/>
        <v>48</v>
      </c>
      <c r="AC26" s="408">
        <f t="shared" si="12"/>
        <v>174</v>
      </c>
      <c r="AD26" s="408">
        <f t="shared" si="12"/>
        <v>9</v>
      </c>
      <c r="AE26" s="409">
        <f t="shared" si="12"/>
        <v>48</v>
      </c>
      <c r="AF26" s="409">
        <f t="shared" si="12"/>
        <v>0</v>
      </c>
      <c r="AG26" s="409">
        <f t="shared" si="12"/>
        <v>48</v>
      </c>
      <c r="AH26" s="409">
        <f t="shared" si="12"/>
        <v>174</v>
      </c>
      <c r="AI26" s="408">
        <f t="shared" si="12"/>
        <v>9</v>
      </c>
      <c r="AJ26" s="409">
        <f t="shared" si="12"/>
        <v>0</v>
      </c>
      <c r="AK26" s="409">
        <f t="shared" si="12"/>
        <v>0</v>
      </c>
      <c r="AL26" s="409">
        <f t="shared" si="12"/>
        <v>0</v>
      </c>
      <c r="AM26" s="409">
        <f t="shared" si="12"/>
        <v>0</v>
      </c>
      <c r="AN26" s="408">
        <f t="shared" si="12"/>
        <v>0</v>
      </c>
      <c r="AO26" s="409">
        <f t="shared" si="12"/>
        <v>0</v>
      </c>
      <c r="AP26" s="409">
        <f t="shared" si="12"/>
        <v>0</v>
      </c>
      <c r="AQ26" s="409">
        <f t="shared" si="12"/>
        <v>0</v>
      </c>
      <c r="AR26" s="409">
        <f t="shared" si="12"/>
        <v>0</v>
      </c>
      <c r="AS26" s="408">
        <f t="shared" si="12"/>
        <v>0</v>
      </c>
      <c r="AT26" s="409">
        <f t="shared" si="12"/>
        <v>0</v>
      </c>
      <c r="AU26" s="409">
        <f t="shared" si="12"/>
        <v>0</v>
      </c>
      <c r="AV26" s="409">
        <f t="shared" si="12"/>
        <v>0</v>
      </c>
      <c r="AW26" s="409">
        <f t="shared" si="12"/>
        <v>0</v>
      </c>
      <c r="AX26" s="408">
        <f t="shared" si="12"/>
        <v>0</v>
      </c>
      <c r="AY26" s="409">
        <f t="shared" si="12"/>
        <v>0</v>
      </c>
      <c r="AZ26" s="409">
        <f t="shared" si="12"/>
        <v>0</v>
      </c>
      <c r="BA26" s="409">
        <f t="shared" si="12"/>
        <v>0</v>
      </c>
      <c r="BB26" s="409">
        <f t="shared" si="12"/>
        <v>0</v>
      </c>
      <c r="BC26" s="408">
        <f t="shared" si="12"/>
        <v>0</v>
      </c>
      <c r="BD26" s="406"/>
      <c r="BE26" s="195"/>
      <c r="BF26" s="195"/>
      <c r="BG26" s="195"/>
      <c r="BH26" s="431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</row>
    <row r="27" spans="1:117" ht="21.75" customHeight="1" thickBot="1">
      <c r="A27" s="532" t="s">
        <v>370</v>
      </c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  <c r="BA27" s="533"/>
      <c r="BB27" s="533"/>
      <c r="BC27" s="53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</row>
    <row r="28" spans="1:117" ht="36" customHeight="1">
      <c r="A28" s="255" t="s">
        <v>360</v>
      </c>
      <c r="B28" s="384" t="s">
        <v>389</v>
      </c>
      <c r="C28" s="199"/>
      <c r="D28" s="198">
        <v>3</v>
      </c>
      <c r="E28" s="198"/>
      <c r="F28" s="265"/>
      <c r="G28" s="268"/>
      <c r="H28" s="269"/>
      <c r="I28" s="379">
        <v>3</v>
      </c>
      <c r="J28" s="248">
        <f>I28*30</f>
        <v>90</v>
      </c>
      <c r="K28" s="230">
        <f>L28+M28+N28</f>
        <v>32</v>
      </c>
      <c r="L28" s="211">
        <v>16</v>
      </c>
      <c r="M28" s="209">
        <v>16</v>
      </c>
      <c r="N28" s="210"/>
      <c r="O28" s="241">
        <f>J28-K28</f>
        <v>58</v>
      </c>
      <c r="P28" s="239"/>
      <c r="Q28" s="209"/>
      <c r="R28" s="210"/>
      <c r="S28" s="211">
        <f>T28*30-(P28+Q28+R28)</f>
        <v>0</v>
      </c>
      <c r="T28" s="364"/>
      <c r="U28" s="211"/>
      <c r="V28" s="209"/>
      <c r="W28" s="210"/>
      <c r="X28" s="211">
        <f>Y28*30-(U28+V28+W28)</f>
        <v>0</v>
      </c>
      <c r="Y28" s="365"/>
      <c r="Z28" s="251">
        <v>16</v>
      </c>
      <c r="AA28" s="209">
        <v>16</v>
      </c>
      <c r="AB28" s="210"/>
      <c r="AC28" s="241">
        <v>58</v>
      </c>
      <c r="AD28" s="270">
        <v>3</v>
      </c>
      <c r="AE28" s="251"/>
      <c r="AF28" s="209"/>
      <c r="AG28" s="210"/>
      <c r="AH28" s="241"/>
      <c r="AI28" s="367"/>
      <c r="AJ28" s="251"/>
      <c r="AK28" s="209"/>
      <c r="AL28" s="210"/>
      <c r="AM28" s="241">
        <f>AN28*30-(AJ28+AK28+AL28)</f>
        <v>0</v>
      </c>
      <c r="AN28" s="263"/>
      <c r="AO28" s="211"/>
      <c r="AP28" s="209"/>
      <c r="AQ28" s="210"/>
      <c r="AR28" s="211">
        <f>AS28*30-(AO28+AP28+AQ28)</f>
        <v>0</v>
      </c>
      <c r="AS28" s="365"/>
      <c r="AT28" s="251"/>
      <c r="AU28" s="209"/>
      <c r="AV28" s="210"/>
      <c r="AW28" s="241">
        <f>AX28*30-(AT28+AU28+AV28)</f>
        <v>0</v>
      </c>
      <c r="AX28" s="263"/>
      <c r="AY28" s="211"/>
      <c r="AZ28" s="209"/>
      <c r="BA28" s="210"/>
      <c r="BB28" s="241">
        <f>BC28*30-(AY28+AZ28+BA28)</f>
        <v>0</v>
      </c>
      <c r="BC28" s="271"/>
      <c r="BD28" s="383"/>
      <c r="BE28" s="383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</row>
    <row r="29" spans="1:117" ht="41.25" customHeight="1">
      <c r="A29" s="257" t="s">
        <v>361</v>
      </c>
      <c r="B29" s="384" t="s">
        <v>390</v>
      </c>
      <c r="C29" s="199"/>
      <c r="D29" s="198">
        <v>3</v>
      </c>
      <c r="E29" s="198"/>
      <c r="F29" s="265"/>
      <c r="G29" s="267"/>
      <c r="H29" s="228"/>
      <c r="I29" s="204">
        <v>3</v>
      </c>
      <c r="J29" s="216">
        <f>I29*30</f>
        <v>90</v>
      </c>
      <c r="K29" s="231">
        <f>L29+M29+N29</f>
        <v>32</v>
      </c>
      <c r="L29" s="200">
        <v>16</v>
      </c>
      <c r="M29" s="196">
        <v>16</v>
      </c>
      <c r="N29" s="201"/>
      <c r="O29" s="241">
        <f>J29-K29</f>
        <v>58</v>
      </c>
      <c r="P29" s="240"/>
      <c r="Q29" s="196"/>
      <c r="R29" s="201"/>
      <c r="S29" s="200">
        <f>T29*30-(P29+Q29+R29)</f>
        <v>0</v>
      </c>
      <c r="T29" s="271"/>
      <c r="U29" s="200"/>
      <c r="V29" s="196"/>
      <c r="W29" s="201"/>
      <c r="X29" s="200">
        <f>Y29*30-(U29+V29+W29)</f>
        <v>0</v>
      </c>
      <c r="Y29" s="366"/>
      <c r="Z29" s="200">
        <v>16</v>
      </c>
      <c r="AA29" s="196">
        <v>16</v>
      </c>
      <c r="AB29" s="201"/>
      <c r="AC29" s="200">
        <v>58</v>
      </c>
      <c r="AD29" s="271">
        <v>3</v>
      </c>
      <c r="AE29" s="202"/>
      <c r="AF29" s="196"/>
      <c r="AG29" s="201"/>
      <c r="AH29" s="200"/>
      <c r="AI29" s="366"/>
      <c r="AJ29" s="202"/>
      <c r="AK29" s="196"/>
      <c r="AL29" s="201"/>
      <c r="AM29" s="241">
        <f>AN29*30-(AJ29+AK29+AL29)</f>
        <v>0</v>
      </c>
      <c r="AN29" s="263"/>
      <c r="AO29" s="200"/>
      <c r="AP29" s="196"/>
      <c r="AQ29" s="201"/>
      <c r="AR29" s="200"/>
      <c r="AS29" s="366"/>
      <c r="AT29" s="202"/>
      <c r="AU29" s="196"/>
      <c r="AV29" s="201"/>
      <c r="AW29" s="241">
        <f>AX29*30-(AT29+AU29+AV29)</f>
        <v>0</v>
      </c>
      <c r="AX29" s="263"/>
      <c r="AY29" s="200"/>
      <c r="AZ29" s="196"/>
      <c r="BA29" s="201"/>
      <c r="BB29" s="241">
        <f>BC29*30-(AY29+AZ29+BA29)</f>
        <v>0</v>
      </c>
      <c r="BC29" s="271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</row>
    <row r="30" spans="1:117" ht="41.25" customHeight="1" thickBot="1">
      <c r="A30" s="257" t="s">
        <v>362</v>
      </c>
      <c r="B30" s="234" t="s">
        <v>401</v>
      </c>
      <c r="C30" s="199"/>
      <c r="D30" s="198">
        <v>3</v>
      </c>
      <c r="E30" s="198"/>
      <c r="F30" s="265"/>
      <c r="G30" s="267"/>
      <c r="H30" s="228"/>
      <c r="I30" s="204">
        <v>3</v>
      </c>
      <c r="J30" s="216">
        <f aca="true" t="shared" si="13" ref="J30:J42">I30*30</f>
        <v>90</v>
      </c>
      <c r="K30" s="231">
        <f>L30+M30+N30</f>
        <v>32</v>
      </c>
      <c r="L30" s="200">
        <v>16</v>
      </c>
      <c r="M30" s="196">
        <v>16</v>
      </c>
      <c r="N30" s="201"/>
      <c r="O30" s="241">
        <f>J30-K30</f>
        <v>58</v>
      </c>
      <c r="P30" s="240"/>
      <c r="Q30" s="196"/>
      <c r="R30" s="201"/>
      <c r="S30" s="200"/>
      <c r="T30" s="271"/>
      <c r="U30" s="200"/>
      <c r="V30" s="196"/>
      <c r="W30" s="201"/>
      <c r="X30" s="200"/>
      <c r="Y30" s="366"/>
      <c r="Z30" s="200">
        <v>16</v>
      </c>
      <c r="AA30" s="196">
        <v>16</v>
      </c>
      <c r="AB30" s="201"/>
      <c r="AC30" s="200">
        <v>58</v>
      </c>
      <c r="AD30" s="271">
        <v>3</v>
      </c>
      <c r="AE30" s="202"/>
      <c r="AF30" s="196"/>
      <c r="AG30" s="201"/>
      <c r="AH30" s="200"/>
      <c r="AI30" s="366"/>
      <c r="AJ30" s="202"/>
      <c r="AK30" s="196"/>
      <c r="AL30" s="201"/>
      <c r="AM30" s="241"/>
      <c r="AN30" s="263"/>
      <c r="AO30" s="200"/>
      <c r="AP30" s="196"/>
      <c r="AQ30" s="201"/>
      <c r="AR30" s="200"/>
      <c r="AS30" s="366"/>
      <c r="AT30" s="202"/>
      <c r="AU30" s="196"/>
      <c r="AV30" s="201"/>
      <c r="AW30" s="241"/>
      <c r="AX30" s="263"/>
      <c r="AY30" s="200"/>
      <c r="AZ30" s="196"/>
      <c r="BA30" s="201"/>
      <c r="BB30" s="241"/>
      <c r="BC30" s="271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</row>
    <row r="31" spans="1:117" ht="18">
      <c r="A31" s="255" t="s">
        <v>363</v>
      </c>
      <c r="B31" s="385" t="s">
        <v>391</v>
      </c>
      <c r="C31" s="199"/>
      <c r="D31" s="198">
        <v>3</v>
      </c>
      <c r="E31" s="198"/>
      <c r="F31" s="265"/>
      <c r="G31" s="267"/>
      <c r="H31" s="228"/>
      <c r="I31" s="204">
        <v>3</v>
      </c>
      <c r="J31" s="216">
        <f t="shared" si="13"/>
        <v>90</v>
      </c>
      <c r="K31" s="231">
        <f aca="true" t="shared" si="14" ref="K31:K42">L31+M31+N31</f>
        <v>32</v>
      </c>
      <c r="L31" s="200">
        <v>16</v>
      </c>
      <c r="M31" s="196">
        <v>16</v>
      </c>
      <c r="N31" s="201"/>
      <c r="O31" s="241">
        <f aca="true" t="shared" si="15" ref="O31:O42">J31-K31</f>
        <v>58</v>
      </c>
      <c r="P31" s="240"/>
      <c r="Q31" s="196"/>
      <c r="R31" s="201"/>
      <c r="S31" s="200"/>
      <c r="T31" s="271"/>
      <c r="U31" s="200"/>
      <c r="V31" s="196"/>
      <c r="W31" s="201"/>
      <c r="X31" s="200"/>
      <c r="Y31" s="366"/>
      <c r="Z31" s="200">
        <v>16</v>
      </c>
      <c r="AA31" s="196">
        <v>16</v>
      </c>
      <c r="AB31" s="201"/>
      <c r="AC31" s="200">
        <v>58</v>
      </c>
      <c r="AD31" s="271">
        <v>3</v>
      </c>
      <c r="AE31" s="202"/>
      <c r="AF31" s="196"/>
      <c r="AG31" s="201"/>
      <c r="AH31" s="200"/>
      <c r="AI31" s="366"/>
      <c r="AJ31" s="202"/>
      <c r="AK31" s="196"/>
      <c r="AL31" s="201"/>
      <c r="AM31" s="241"/>
      <c r="AN31" s="263"/>
      <c r="AO31" s="200"/>
      <c r="AP31" s="196"/>
      <c r="AQ31" s="201"/>
      <c r="AR31" s="200"/>
      <c r="AS31" s="366"/>
      <c r="AT31" s="202"/>
      <c r="AU31" s="196"/>
      <c r="AV31" s="201"/>
      <c r="AW31" s="241"/>
      <c r="AX31" s="263"/>
      <c r="AY31" s="200"/>
      <c r="AZ31" s="196"/>
      <c r="BA31" s="201"/>
      <c r="BB31" s="241"/>
      <c r="BC31" s="271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</row>
    <row r="32" spans="1:117" ht="28.5" customHeight="1">
      <c r="A32" s="257" t="s">
        <v>371</v>
      </c>
      <c r="B32" s="384" t="s">
        <v>392</v>
      </c>
      <c r="C32" s="199"/>
      <c r="D32" s="398">
        <v>3</v>
      </c>
      <c r="E32" s="198"/>
      <c r="F32" s="265"/>
      <c r="G32" s="267"/>
      <c r="H32" s="228"/>
      <c r="I32" s="204">
        <v>3</v>
      </c>
      <c r="J32" s="216">
        <f t="shared" si="13"/>
        <v>90</v>
      </c>
      <c r="K32" s="231">
        <f t="shared" si="14"/>
        <v>32</v>
      </c>
      <c r="L32" s="200">
        <v>16</v>
      </c>
      <c r="M32" s="196">
        <v>16</v>
      </c>
      <c r="N32" s="201"/>
      <c r="O32" s="241">
        <f t="shared" si="15"/>
        <v>58</v>
      </c>
      <c r="P32" s="240"/>
      <c r="Q32" s="196"/>
      <c r="R32" s="201"/>
      <c r="S32" s="200"/>
      <c r="T32" s="271"/>
      <c r="U32" s="200"/>
      <c r="V32" s="196"/>
      <c r="W32" s="201"/>
      <c r="X32" s="200"/>
      <c r="Y32" s="366"/>
      <c r="Z32" s="200">
        <v>16</v>
      </c>
      <c r="AA32" s="196">
        <v>16</v>
      </c>
      <c r="AB32" s="201"/>
      <c r="AC32" s="200">
        <v>58</v>
      </c>
      <c r="AD32" s="271">
        <v>3</v>
      </c>
      <c r="AE32" s="202"/>
      <c r="AF32" s="196"/>
      <c r="AG32" s="201"/>
      <c r="AH32" s="200"/>
      <c r="AI32" s="366"/>
      <c r="AJ32" s="202"/>
      <c r="AK32" s="196"/>
      <c r="AL32" s="201"/>
      <c r="AM32" s="241"/>
      <c r="AN32" s="263"/>
      <c r="AO32" s="200"/>
      <c r="AP32" s="196"/>
      <c r="AQ32" s="201"/>
      <c r="AR32" s="200"/>
      <c r="AS32" s="366"/>
      <c r="AT32" s="202"/>
      <c r="AU32" s="196"/>
      <c r="AV32" s="201"/>
      <c r="AW32" s="241"/>
      <c r="AX32" s="263"/>
      <c r="AY32" s="200"/>
      <c r="AZ32" s="196"/>
      <c r="BA32" s="201"/>
      <c r="BB32" s="241"/>
      <c r="BC32" s="271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</row>
    <row r="33" spans="1:117" ht="36.75" customHeight="1" thickBot="1">
      <c r="A33" s="257" t="s">
        <v>372</v>
      </c>
      <c r="B33" s="234" t="s">
        <v>397</v>
      </c>
      <c r="C33" s="199"/>
      <c r="D33" s="398">
        <v>3</v>
      </c>
      <c r="E33" s="198"/>
      <c r="F33" s="265"/>
      <c r="G33" s="267"/>
      <c r="H33" s="228"/>
      <c r="I33" s="204">
        <v>3</v>
      </c>
      <c r="J33" s="216">
        <f t="shared" si="13"/>
        <v>90</v>
      </c>
      <c r="K33" s="231">
        <f>L33+M33+N33</f>
        <v>32</v>
      </c>
      <c r="L33" s="200">
        <v>16</v>
      </c>
      <c r="M33" s="196">
        <f>Q33+V33+AA33+AF33+AK33+AP33+AU33+AZ33</f>
        <v>16</v>
      </c>
      <c r="N33" s="201"/>
      <c r="O33" s="241">
        <f>J33-K33</f>
        <v>58</v>
      </c>
      <c r="P33" s="240"/>
      <c r="Q33" s="196"/>
      <c r="R33" s="201"/>
      <c r="S33" s="200"/>
      <c r="T33" s="271"/>
      <c r="U33" s="200"/>
      <c r="V33" s="196"/>
      <c r="W33" s="201"/>
      <c r="X33" s="200"/>
      <c r="Y33" s="366"/>
      <c r="Z33" s="200">
        <v>16</v>
      </c>
      <c r="AA33" s="196">
        <v>16</v>
      </c>
      <c r="AB33" s="201"/>
      <c r="AC33" s="200">
        <v>58</v>
      </c>
      <c r="AD33" s="271">
        <v>3</v>
      </c>
      <c r="AE33" s="202"/>
      <c r="AF33" s="196"/>
      <c r="AG33" s="201"/>
      <c r="AH33" s="200"/>
      <c r="AI33" s="366"/>
      <c r="AJ33" s="202"/>
      <c r="AK33" s="196"/>
      <c r="AL33" s="201"/>
      <c r="AM33" s="241"/>
      <c r="AN33" s="263"/>
      <c r="AO33" s="200"/>
      <c r="AP33" s="196"/>
      <c r="AQ33" s="201"/>
      <c r="AR33" s="200"/>
      <c r="AS33" s="366"/>
      <c r="AT33" s="202"/>
      <c r="AU33" s="196"/>
      <c r="AV33" s="201"/>
      <c r="AW33" s="241"/>
      <c r="AX33" s="263"/>
      <c r="AY33" s="200"/>
      <c r="AZ33" s="196"/>
      <c r="BA33" s="201"/>
      <c r="BB33" s="241"/>
      <c r="BC33" s="271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</row>
    <row r="34" spans="1:117" ht="24.75" customHeight="1">
      <c r="A34" s="255" t="s">
        <v>373</v>
      </c>
      <c r="B34" s="385" t="s">
        <v>393</v>
      </c>
      <c r="C34" s="199"/>
      <c r="D34" s="398">
        <v>4</v>
      </c>
      <c r="E34" s="198"/>
      <c r="F34" s="265"/>
      <c r="G34" s="267"/>
      <c r="H34" s="228"/>
      <c r="I34" s="204">
        <v>3</v>
      </c>
      <c r="J34" s="216">
        <f t="shared" si="13"/>
        <v>90</v>
      </c>
      <c r="K34" s="231">
        <f t="shared" si="14"/>
        <v>32</v>
      </c>
      <c r="L34" s="200">
        <v>16</v>
      </c>
      <c r="M34" s="196">
        <v>16</v>
      </c>
      <c r="N34" s="201"/>
      <c r="O34" s="241">
        <f t="shared" si="15"/>
        <v>58</v>
      </c>
      <c r="P34" s="240"/>
      <c r="Q34" s="196"/>
      <c r="R34" s="201"/>
      <c r="S34" s="200"/>
      <c r="T34" s="271"/>
      <c r="U34" s="200"/>
      <c r="V34" s="196"/>
      <c r="W34" s="201"/>
      <c r="X34" s="200"/>
      <c r="Y34" s="366"/>
      <c r="Z34" s="202"/>
      <c r="AA34" s="196"/>
      <c r="AB34" s="201"/>
      <c r="AC34" s="241"/>
      <c r="AD34" s="271"/>
      <c r="AE34" s="202">
        <v>16</v>
      </c>
      <c r="AF34" s="196">
        <v>16</v>
      </c>
      <c r="AG34" s="201"/>
      <c r="AH34" s="241">
        <v>58</v>
      </c>
      <c r="AI34" s="366">
        <v>3</v>
      </c>
      <c r="AJ34" s="202"/>
      <c r="AK34" s="196"/>
      <c r="AL34" s="201"/>
      <c r="AM34" s="241"/>
      <c r="AN34" s="263"/>
      <c r="AO34" s="200"/>
      <c r="AP34" s="196"/>
      <c r="AQ34" s="201"/>
      <c r="AR34" s="200"/>
      <c r="AS34" s="366"/>
      <c r="AT34" s="202"/>
      <c r="AU34" s="196"/>
      <c r="AV34" s="201"/>
      <c r="AW34" s="241"/>
      <c r="AX34" s="263"/>
      <c r="AY34" s="200"/>
      <c r="AZ34" s="196"/>
      <c r="BA34" s="201"/>
      <c r="BB34" s="241"/>
      <c r="BC34" s="271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</row>
    <row r="35" spans="1:117" ht="22.5" customHeight="1" thickBot="1">
      <c r="A35" s="257" t="s">
        <v>374</v>
      </c>
      <c r="B35" s="385" t="s">
        <v>394</v>
      </c>
      <c r="C35" s="199"/>
      <c r="D35" s="398">
        <v>4</v>
      </c>
      <c r="E35" s="198"/>
      <c r="F35" s="265"/>
      <c r="G35" s="267"/>
      <c r="H35" s="228"/>
      <c r="I35" s="204">
        <v>3</v>
      </c>
      <c r="J35" s="216">
        <f t="shared" si="13"/>
        <v>90</v>
      </c>
      <c r="K35" s="231">
        <f t="shared" si="14"/>
        <v>32</v>
      </c>
      <c r="L35" s="200">
        <v>16</v>
      </c>
      <c r="M35" s="196">
        <v>16</v>
      </c>
      <c r="N35" s="201"/>
      <c r="O35" s="241">
        <f t="shared" si="15"/>
        <v>58</v>
      </c>
      <c r="P35" s="240"/>
      <c r="Q35" s="196"/>
      <c r="R35" s="201"/>
      <c r="S35" s="200"/>
      <c r="T35" s="271"/>
      <c r="U35" s="200"/>
      <c r="V35" s="196"/>
      <c r="W35" s="201"/>
      <c r="X35" s="200"/>
      <c r="Y35" s="366"/>
      <c r="Z35" s="202"/>
      <c r="AA35" s="196"/>
      <c r="AB35" s="201"/>
      <c r="AC35" s="241"/>
      <c r="AD35" s="271"/>
      <c r="AE35" s="202">
        <v>16</v>
      </c>
      <c r="AF35" s="196">
        <v>16</v>
      </c>
      <c r="AG35" s="201"/>
      <c r="AH35" s="241">
        <v>58</v>
      </c>
      <c r="AI35" s="366">
        <v>3</v>
      </c>
      <c r="AJ35" s="202"/>
      <c r="AK35" s="196"/>
      <c r="AL35" s="201"/>
      <c r="AM35" s="241"/>
      <c r="AN35" s="263"/>
      <c r="AO35" s="200"/>
      <c r="AP35" s="196"/>
      <c r="AQ35" s="201"/>
      <c r="AR35" s="200"/>
      <c r="AS35" s="366"/>
      <c r="AT35" s="202"/>
      <c r="AU35" s="196"/>
      <c r="AV35" s="201"/>
      <c r="AW35" s="241"/>
      <c r="AX35" s="263"/>
      <c r="AY35" s="200"/>
      <c r="AZ35" s="196"/>
      <c r="BA35" s="201"/>
      <c r="BB35" s="241"/>
      <c r="BC35" s="271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</row>
    <row r="36" spans="1:117" ht="42.75" customHeight="1" thickBot="1">
      <c r="A36" s="255" t="s">
        <v>375</v>
      </c>
      <c r="B36" s="234" t="s">
        <v>400</v>
      </c>
      <c r="C36" s="199"/>
      <c r="D36" s="398">
        <v>4</v>
      </c>
      <c r="E36" s="198"/>
      <c r="F36" s="265"/>
      <c r="G36" s="267"/>
      <c r="H36" s="228"/>
      <c r="I36" s="204">
        <v>3</v>
      </c>
      <c r="J36" s="216">
        <f t="shared" si="13"/>
        <v>90</v>
      </c>
      <c r="K36" s="231">
        <f>L36+M36+N36</f>
        <v>32</v>
      </c>
      <c r="L36" s="200">
        <v>16</v>
      </c>
      <c r="M36" s="196">
        <f>Q36+V36+AA36+AF36+AK36+AP36+AU36+AZ36</f>
        <v>16</v>
      </c>
      <c r="N36" s="201"/>
      <c r="O36" s="241">
        <f>J36-K36</f>
        <v>58</v>
      </c>
      <c r="P36" s="240"/>
      <c r="Q36" s="196"/>
      <c r="R36" s="201"/>
      <c r="S36" s="200"/>
      <c r="T36" s="271"/>
      <c r="U36" s="200"/>
      <c r="V36" s="196"/>
      <c r="W36" s="201"/>
      <c r="X36" s="200"/>
      <c r="Y36" s="366"/>
      <c r="Z36" s="202"/>
      <c r="AA36" s="196"/>
      <c r="AB36" s="201"/>
      <c r="AC36" s="241"/>
      <c r="AD36" s="400"/>
      <c r="AE36" s="202">
        <v>16</v>
      </c>
      <c r="AF36" s="196">
        <v>16</v>
      </c>
      <c r="AG36" s="201"/>
      <c r="AH36" s="241">
        <v>58</v>
      </c>
      <c r="AI36" s="399">
        <v>3</v>
      </c>
      <c r="AJ36" s="202"/>
      <c r="AK36" s="196"/>
      <c r="AL36" s="201"/>
      <c r="AM36" s="241"/>
      <c r="AN36" s="263"/>
      <c r="AO36" s="200"/>
      <c r="AP36" s="196"/>
      <c r="AQ36" s="201"/>
      <c r="AR36" s="200"/>
      <c r="AS36" s="366"/>
      <c r="AT36" s="202"/>
      <c r="AU36" s="196"/>
      <c r="AV36" s="201"/>
      <c r="AW36" s="241"/>
      <c r="AX36" s="263"/>
      <c r="AY36" s="200"/>
      <c r="AZ36" s="196"/>
      <c r="BA36" s="201"/>
      <c r="BB36" s="241"/>
      <c r="BC36" s="271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</row>
    <row r="37" spans="1:117" ht="26.25" customHeight="1">
      <c r="A37" s="255" t="s">
        <v>376</v>
      </c>
      <c r="B37" s="234" t="s">
        <v>395</v>
      </c>
      <c r="C37" s="199"/>
      <c r="D37" s="398">
        <v>5</v>
      </c>
      <c r="E37" s="198"/>
      <c r="F37" s="265"/>
      <c r="G37" s="267"/>
      <c r="H37" s="228"/>
      <c r="I37" s="204">
        <v>3</v>
      </c>
      <c r="J37" s="216">
        <f t="shared" si="13"/>
        <v>90</v>
      </c>
      <c r="K37" s="231">
        <f t="shared" si="14"/>
        <v>32</v>
      </c>
      <c r="L37" s="200">
        <v>16</v>
      </c>
      <c r="M37" s="196"/>
      <c r="N37" s="201">
        <v>16</v>
      </c>
      <c r="O37" s="241">
        <f t="shared" si="15"/>
        <v>58</v>
      </c>
      <c r="P37" s="240"/>
      <c r="Q37" s="196"/>
      <c r="R37" s="201"/>
      <c r="S37" s="200"/>
      <c r="T37" s="271"/>
      <c r="U37" s="200"/>
      <c r="V37" s="196"/>
      <c r="W37" s="201"/>
      <c r="X37" s="200"/>
      <c r="Y37" s="366"/>
      <c r="Z37" s="202"/>
      <c r="AA37" s="196"/>
      <c r="AB37" s="201"/>
      <c r="AC37" s="241"/>
      <c r="AD37" s="263"/>
      <c r="AE37" s="200"/>
      <c r="AF37" s="196"/>
      <c r="AG37" s="201"/>
      <c r="AH37" s="200"/>
      <c r="AI37" s="366"/>
      <c r="AJ37" s="202">
        <v>16</v>
      </c>
      <c r="AK37" s="196"/>
      <c r="AL37" s="201">
        <v>16</v>
      </c>
      <c r="AM37" s="241">
        <v>58</v>
      </c>
      <c r="AN37" s="271">
        <v>3</v>
      </c>
      <c r="AO37" s="202"/>
      <c r="AP37" s="196"/>
      <c r="AQ37" s="201"/>
      <c r="AR37" s="241"/>
      <c r="AS37" s="366"/>
      <c r="AT37" s="202"/>
      <c r="AU37" s="196"/>
      <c r="AV37" s="201"/>
      <c r="AW37" s="241"/>
      <c r="AX37" s="263"/>
      <c r="AY37" s="200"/>
      <c r="AZ37" s="196"/>
      <c r="BA37" s="201"/>
      <c r="BB37" s="241"/>
      <c r="BC37" s="271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</row>
    <row r="38" spans="1:117" ht="21.75" customHeight="1" thickBot="1">
      <c r="A38" s="257" t="s">
        <v>377</v>
      </c>
      <c r="B38" s="386" t="s">
        <v>396</v>
      </c>
      <c r="C38" s="199"/>
      <c r="D38" s="398">
        <v>5</v>
      </c>
      <c r="E38" s="198"/>
      <c r="F38" s="265"/>
      <c r="G38" s="267"/>
      <c r="H38" s="228"/>
      <c r="I38" s="204">
        <v>3</v>
      </c>
      <c r="J38" s="216">
        <f t="shared" si="13"/>
        <v>90</v>
      </c>
      <c r="K38" s="231">
        <f t="shared" si="14"/>
        <v>32</v>
      </c>
      <c r="L38" s="200">
        <v>16</v>
      </c>
      <c r="M38" s="196"/>
      <c r="N38" s="201">
        <v>16</v>
      </c>
      <c r="O38" s="241">
        <f t="shared" si="15"/>
        <v>58</v>
      </c>
      <c r="P38" s="240"/>
      <c r="Q38" s="196"/>
      <c r="R38" s="201"/>
      <c r="S38" s="200"/>
      <c r="T38" s="271"/>
      <c r="U38" s="200"/>
      <c r="V38" s="196"/>
      <c r="W38" s="201"/>
      <c r="X38" s="200"/>
      <c r="Y38" s="366"/>
      <c r="Z38" s="202"/>
      <c r="AA38" s="196"/>
      <c r="AB38" s="201"/>
      <c r="AC38" s="241"/>
      <c r="AD38" s="263"/>
      <c r="AE38" s="200"/>
      <c r="AF38" s="196"/>
      <c r="AG38" s="201"/>
      <c r="AH38" s="200"/>
      <c r="AI38" s="366"/>
      <c r="AJ38" s="202">
        <v>16</v>
      </c>
      <c r="AK38" s="196"/>
      <c r="AL38" s="201">
        <v>16</v>
      </c>
      <c r="AM38" s="241">
        <v>58</v>
      </c>
      <c r="AN38" s="400">
        <v>3</v>
      </c>
      <c r="AO38" s="202"/>
      <c r="AP38" s="196"/>
      <c r="AQ38" s="201"/>
      <c r="AR38" s="241"/>
      <c r="AS38" s="399"/>
      <c r="AT38" s="202"/>
      <c r="AU38" s="196"/>
      <c r="AV38" s="201"/>
      <c r="AW38" s="241"/>
      <c r="AX38" s="263"/>
      <c r="AY38" s="200"/>
      <c r="AZ38" s="196"/>
      <c r="BA38" s="201"/>
      <c r="BB38" s="241"/>
      <c r="BC38" s="271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</row>
    <row r="39" spans="1:117" ht="21.75" customHeight="1" thickBot="1">
      <c r="A39" s="255" t="s">
        <v>378</v>
      </c>
      <c r="B39" s="234" t="s">
        <v>404</v>
      </c>
      <c r="C39" s="199"/>
      <c r="D39" s="398">
        <v>5</v>
      </c>
      <c r="E39" s="198"/>
      <c r="F39" s="265"/>
      <c r="G39" s="267"/>
      <c r="H39" s="228"/>
      <c r="I39" s="204">
        <v>3</v>
      </c>
      <c r="J39" s="216">
        <f t="shared" si="13"/>
        <v>90</v>
      </c>
      <c r="K39" s="231">
        <f t="shared" si="14"/>
        <v>32</v>
      </c>
      <c r="L39" s="200">
        <v>16</v>
      </c>
      <c r="M39" s="196">
        <f>Q39+V39+AA39+AF39+AK39+AP39+AU39+AZ39</f>
        <v>0</v>
      </c>
      <c r="N39" s="201">
        <v>16</v>
      </c>
      <c r="O39" s="241">
        <f t="shared" si="15"/>
        <v>58</v>
      </c>
      <c r="P39" s="240"/>
      <c r="Q39" s="196"/>
      <c r="R39" s="201"/>
      <c r="S39" s="200"/>
      <c r="T39" s="271"/>
      <c r="U39" s="200"/>
      <c r="V39" s="196"/>
      <c r="W39" s="201"/>
      <c r="X39" s="200"/>
      <c r="Y39" s="366"/>
      <c r="Z39" s="202"/>
      <c r="AA39" s="196"/>
      <c r="AB39" s="201"/>
      <c r="AC39" s="241"/>
      <c r="AD39" s="263"/>
      <c r="AE39" s="200"/>
      <c r="AF39" s="196"/>
      <c r="AG39" s="201"/>
      <c r="AH39" s="200"/>
      <c r="AI39" s="366"/>
      <c r="AJ39" s="202">
        <v>16</v>
      </c>
      <c r="AK39" s="196"/>
      <c r="AL39" s="201">
        <v>16</v>
      </c>
      <c r="AM39" s="200">
        <v>58</v>
      </c>
      <c r="AN39" s="400">
        <v>3</v>
      </c>
      <c r="AO39" s="202"/>
      <c r="AP39" s="196"/>
      <c r="AQ39" s="201"/>
      <c r="AR39" s="200"/>
      <c r="AS39" s="366"/>
      <c r="AT39" s="202"/>
      <c r="AU39" s="196"/>
      <c r="AV39" s="201"/>
      <c r="AW39" s="241"/>
      <c r="AX39" s="263"/>
      <c r="AY39" s="200"/>
      <c r="AZ39" s="196"/>
      <c r="BA39" s="201"/>
      <c r="BB39" s="241"/>
      <c r="BC39" s="271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</row>
    <row r="40" spans="1:117" ht="40.5" customHeight="1">
      <c r="A40" s="255" t="s">
        <v>379</v>
      </c>
      <c r="B40" s="234" t="s">
        <v>398</v>
      </c>
      <c r="C40" s="199"/>
      <c r="D40" s="398">
        <v>6</v>
      </c>
      <c r="E40" s="198"/>
      <c r="F40" s="265"/>
      <c r="G40" s="267"/>
      <c r="H40" s="228"/>
      <c r="I40" s="204">
        <v>3</v>
      </c>
      <c r="J40" s="216">
        <f t="shared" si="13"/>
        <v>90</v>
      </c>
      <c r="K40" s="231">
        <f t="shared" si="14"/>
        <v>32</v>
      </c>
      <c r="L40" s="200">
        <v>16</v>
      </c>
      <c r="M40" s="196">
        <f>Q40+V40+AA40+AF40+AK40+AP40+AU40+AZ40</f>
        <v>0</v>
      </c>
      <c r="N40" s="201">
        <v>16</v>
      </c>
      <c r="O40" s="241">
        <f t="shared" si="15"/>
        <v>58</v>
      </c>
      <c r="P40" s="240"/>
      <c r="Q40" s="196"/>
      <c r="R40" s="201"/>
      <c r="S40" s="200"/>
      <c r="T40" s="271"/>
      <c r="U40" s="200"/>
      <c r="V40" s="196"/>
      <c r="W40" s="201"/>
      <c r="X40" s="200"/>
      <c r="Y40" s="366"/>
      <c r="Z40" s="202"/>
      <c r="AA40" s="196"/>
      <c r="AB40" s="201"/>
      <c r="AC40" s="241"/>
      <c r="AD40" s="263"/>
      <c r="AE40" s="200"/>
      <c r="AF40" s="196"/>
      <c r="AG40" s="201"/>
      <c r="AH40" s="200"/>
      <c r="AI40" s="366"/>
      <c r="AJ40" s="202"/>
      <c r="AK40" s="196"/>
      <c r="AL40" s="201"/>
      <c r="AM40" s="241"/>
      <c r="AN40" s="263"/>
      <c r="AO40" s="200">
        <v>16</v>
      </c>
      <c r="AP40" s="196"/>
      <c r="AQ40" s="201">
        <v>16</v>
      </c>
      <c r="AR40" s="241">
        <v>58</v>
      </c>
      <c r="AS40" s="366">
        <v>3</v>
      </c>
      <c r="AT40" s="202"/>
      <c r="AU40" s="196"/>
      <c r="AV40" s="201"/>
      <c r="AW40" s="241"/>
      <c r="AX40" s="263"/>
      <c r="AY40" s="200"/>
      <c r="AZ40" s="196"/>
      <c r="BA40" s="201"/>
      <c r="BB40" s="241"/>
      <c r="BC40" s="271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</row>
    <row r="41" spans="1:117" ht="36.75" customHeight="1" thickBot="1">
      <c r="A41" s="257" t="s">
        <v>380</v>
      </c>
      <c r="B41" s="234" t="s">
        <v>399</v>
      </c>
      <c r="C41" s="199"/>
      <c r="D41" s="398">
        <v>6</v>
      </c>
      <c r="E41" s="198"/>
      <c r="F41" s="265"/>
      <c r="G41" s="267"/>
      <c r="H41" s="228"/>
      <c r="I41" s="204">
        <v>3</v>
      </c>
      <c r="J41" s="216">
        <f t="shared" si="13"/>
        <v>90</v>
      </c>
      <c r="K41" s="231">
        <f t="shared" si="14"/>
        <v>32</v>
      </c>
      <c r="L41" s="200">
        <v>16</v>
      </c>
      <c r="M41" s="196">
        <f>Q41+V41+AA41+AF41+AK41+AP41+AU41+AZ41</f>
        <v>0</v>
      </c>
      <c r="N41" s="201">
        <v>16</v>
      </c>
      <c r="O41" s="241">
        <f t="shared" si="15"/>
        <v>58</v>
      </c>
      <c r="P41" s="240"/>
      <c r="Q41" s="196"/>
      <c r="R41" s="201"/>
      <c r="S41" s="200"/>
      <c r="T41" s="271"/>
      <c r="U41" s="200"/>
      <c r="V41" s="196"/>
      <c r="W41" s="201"/>
      <c r="X41" s="200"/>
      <c r="Y41" s="366"/>
      <c r="Z41" s="202"/>
      <c r="AA41" s="196"/>
      <c r="AB41" s="201"/>
      <c r="AC41" s="241"/>
      <c r="AD41" s="263"/>
      <c r="AE41" s="200"/>
      <c r="AF41" s="196"/>
      <c r="AG41" s="201"/>
      <c r="AH41" s="200"/>
      <c r="AI41" s="366"/>
      <c r="AJ41" s="202"/>
      <c r="AK41" s="196"/>
      <c r="AL41" s="201"/>
      <c r="AM41" s="241"/>
      <c r="AN41" s="263"/>
      <c r="AO41" s="200">
        <v>16</v>
      </c>
      <c r="AP41" s="196"/>
      <c r="AQ41" s="201">
        <v>16</v>
      </c>
      <c r="AR41" s="241">
        <v>58</v>
      </c>
      <c r="AS41" s="366">
        <v>3</v>
      </c>
      <c r="AT41" s="202"/>
      <c r="AU41" s="196"/>
      <c r="AV41" s="201"/>
      <c r="AW41" s="241"/>
      <c r="AX41" s="263"/>
      <c r="AY41" s="200"/>
      <c r="AZ41" s="196"/>
      <c r="BA41" s="201"/>
      <c r="BB41" s="241"/>
      <c r="BC41" s="271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</row>
    <row r="42" spans="1:117" ht="21.75" customHeight="1" thickBot="1">
      <c r="A42" s="401" t="s">
        <v>381</v>
      </c>
      <c r="B42" s="402" t="s">
        <v>402</v>
      </c>
      <c r="C42" s="204"/>
      <c r="D42" s="403">
        <v>6</v>
      </c>
      <c r="E42" s="212"/>
      <c r="F42" s="263"/>
      <c r="G42" s="264"/>
      <c r="H42" s="229"/>
      <c r="I42" s="204">
        <v>3</v>
      </c>
      <c r="J42" s="216">
        <f t="shared" si="13"/>
        <v>90</v>
      </c>
      <c r="K42" s="231">
        <f t="shared" si="14"/>
        <v>32</v>
      </c>
      <c r="L42" s="200">
        <v>16</v>
      </c>
      <c r="M42" s="196">
        <f>Q42+V42+AA42+AF42+AK42+AP42+AU42+AZ42</f>
        <v>0</v>
      </c>
      <c r="N42" s="201">
        <v>16</v>
      </c>
      <c r="O42" s="241">
        <f t="shared" si="15"/>
        <v>58</v>
      </c>
      <c r="P42" s="240"/>
      <c r="Q42" s="196"/>
      <c r="R42" s="201"/>
      <c r="S42" s="200"/>
      <c r="T42" s="271"/>
      <c r="U42" s="200"/>
      <c r="V42" s="196"/>
      <c r="W42" s="201"/>
      <c r="X42" s="200"/>
      <c r="Y42" s="366"/>
      <c r="Z42" s="202"/>
      <c r="AA42" s="196"/>
      <c r="AB42" s="201"/>
      <c r="AC42" s="241"/>
      <c r="AD42" s="263"/>
      <c r="AE42" s="200"/>
      <c r="AF42" s="196"/>
      <c r="AG42" s="201"/>
      <c r="AH42" s="200"/>
      <c r="AI42" s="366"/>
      <c r="AJ42" s="202"/>
      <c r="AK42" s="196"/>
      <c r="AL42" s="201"/>
      <c r="AM42" s="241"/>
      <c r="AN42" s="263"/>
      <c r="AO42" s="200">
        <v>16</v>
      </c>
      <c r="AP42" s="196"/>
      <c r="AQ42" s="201">
        <v>16</v>
      </c>
      <c r="AR42" s="200">
        <v>58</v>
      </c>
      <c r="AS42" s="366">
        <v>3</v>
      </c>
      <c r="AT42" s="202"/>
      <c r="AU42" s="196"/>
      <c r="AV42" s="201"/>
      <c r="AW42" s="241"/>
      <c r="AX42" s="263"/>
      <c r="AY42" s="200"/>
      <c r="AZ42" s="196"/>
      <c r="BA42" s="201"/>
      <c r="BB42" s="241"/>
      <c r="BC42" s="271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</row>
    <row r="43" spans="1:117" s="424" customFormat="1" ht="21.75" customHeight="1" thickBot="1">
      <c r="A43" s="531" t="s">
        <v>405</v>
      </c>
      <c r="B43" s="531"/>
      <c r="C43" s="360">
        <v>0</v>
      </c>
      <c r="D43" s="360">
        <v>5</v>
      </c>
      <c r="E43" s="360"/>
      <c r="F43" s="360"/>
      <c r="G43" s="360"/>
      <c r="H43" s="360"/>
      <c r="I43" s="408">
        <v>15</v>
      </c>
      <c r="J43" s="422">
        <f>SUM(J28:J42)/15*5</f>
        <v>450</v>
      </c>
      <c r="K43" s="408">
        <f>SUM(K28:K42)/15*5</f>
        <v>160</v>
      </c>
      <c r="L43" s="408">
        <f>SUM(L28:L42)/15*5</f>
        <v>80</v>
      </c>
      <c r="M43" s="408">
        <f>SUM(M28:M42)/9*3</f>
        <v>48</v>
      </c>
      <c r="N43" s="408">
        <f>SUM(N28:N42)/6*2</f>
        <v>32</v>
      </c>
      <c r="O43" s="408">
        <f>SUM(O28:O42)/15*5</f>
        <v>290</v>
      </c>
      <c r="P43" s="408">
        <f aca="true" t="shared" si="16" ref="P43:Y43">SUM(P28:P42)</f>
        <v>0</v>
      </c>
      <c r="Q43" s="408">
        <f t="shared" si="16"/>
        <v>0</v>
      </c>
      <c r="R43" s="408">
        <f t="shared" si="16"/>
        <v>0</v>
      </c>
      <c r="S43" s="408">
        <f t="shared" si="16"/>
        <v>0</v>
      </c>
      <c r="T43" s="408">
        <f t="shared" si="16"/>
        <v>0</v>
      </c>
      <c r="U43" s="408">
        <f t="shared" si="16"/>
        <v>0</v>
      </c>
      <c r="V43" s="408">
        <f t="shared" si="16"/>
        <v>0</v>
      </c>
      <c r="W43" s="408">
        <f t="shared" si="16"/>
        <v>0</v>
      </c>
      <c r="X43" s="408">
        <f t="shared" si="16"/>
        <v>0</v>
      </c>
      <c r="Y43" s="408">
        <f t="shared" si="16"/>
        <v>0</v>
      </c>
      <c r="Z43" s="408">
        <f>SUM(Z28:Z42)/15*5</f>
        <v>32</v>
      </c>
      <c r="AA43" s="408">
        <f>SUM(AA28:AA42)/15*5</f>
        <v>32</v>
      </c>
      <c r="AB43" s="408"/>
      <c r="AC43" s="408">
        <f>SUM(AC28:AC42)/3</f>
        <v>116</v>
      </c>
      <c r="AD43" s="408">
        <f>SUM(AD28:AD42)/3</f>
        <v>6</v>
      </c>
      <c r="AE43" s="408">
        <f>SUM(AE28:AE42)/15*5</f>
        <v>16</v>
      </c>
      <c r="AF43" s="408">
        <f>SUM(AF28:AF42)/15*5</f>
        <v>16</v>
      </c>
      <c r="AG43" s="408">
        <f>SUM(AG28:AG42)</f>
        <v>0</v>
      </c>
      <c r="AH43" s="408">
        <f>SUM(AH28:AH42)/3</f>
        <v>58</v>
      </c>
      <c r="AI43" s="408">
        <f>SUM(AI28:AI42)/3</f>
        <v>3</v>
      </c>
      <c r="AJ43" s="408">
        <f>SUM(AJ28:AJ42)/15*5</f>
        <v>16</v>
      </c>
      <c r="AK43" s="408">
        <f>SUM(AK28:AK42)</f>
        <v>0</v>
      </c>
      <c r="AL43" s="408">
        <f>SUM(AL28:AL42)/15*5</f>
        <v>16</v>
      </c>
      <c r="AM43" s="408">
        <f>SUM(AM28:AM42)/15*5</f>
        <v>58</v>
      </c>
      <c r="AN43" s="408">
        <f>SUM(AN28:AN42)/3</f>
        <v>3</v>
      </c>
      <c r="AO43" s="408">
        <f>SUM(AO28:AO42)/15*5</f>
        <v>16</v>
      </c>
      <c r="AP43" s="408">
        <f>SUM(AP28:AP42)</f>
        <v>0</v>
      </c>
      <c r="AQ43" s="408">
        <f>SUM(AQ28:AQ42)/15*5</f>
        <v>16</v>
      </c>
      <c r="AR43" s="408">
        <f>SUM(AR28:AR42)/15*5</f>
        <v>58</v>
      </c>
      <c r="AS43" s="408">
        <f>SUM(AS28:AS42)/3</f>
        <v>3</v>
      </c>
      <c r="AT43" s="408">
        <f aca="true" t="shared" si="17" ref="AT43:BC43">SUM(AT28:AT42)</f>
        <v>0</v>
      </c>
      <c r="AU43" s="408">
        <f t="shared" si="17"/>
        <v>0</v>
      </c>
      <c r="AV43" s="408">
        <f t="shared" si="17"/>
        <v>0</v>
      </c>
      <c r="AW43" s="408">
        <f t="shared" si="17"/>
        <v>0</v>
      </c>
      <c r="AX43" s="408">
        <f t="shared" si="17"/>
        <v>0</v>
      </c>
      <c r="AY43" s="408">
        <f t="shared" si="17"/>
        <v>0</v>
      </c>
      <c r="AZ43" s="408">
        <f t="shared" si="17"/>
        <v>0</v>
      </c>
      <c r="BA43" s="408">
        <f t="shared" si="17"/>
        <v>0</v>
      </c>
      <c r="BB43" s="408">
        <f t="shared" si="17"/>
        <v>0</v>
      </c>
      <c r="BC43" s="408">
        <f t="shared" si="17"/>
        <v>0</v>
      </c>
      <c r="BD43" s="405"/>
      <c r="BE43" s="205"/>
      <c r="BF43" s="205"/>
      <c r="BG43" s="205"/>
      <c r="BH43" s="205"/>
      <c r="BI43" s="205"/>
      <c r="BJ43" s="205"/>
      <c r="BK43" s="205"/>
      <c r="BL43" s="205"/>
      <c r="BM43" s="205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0"/>
      <c r="CV43" s="423"/>
      <c r="CW43" s="423"/>
      <c r="CX43" s="423"/>
      <c r="CY43" s="423"/>
      <c r="CZ43" s="423"/>
      <c r="DA43" s="423"/>
      <c r="DB43" s="423"/>
      <c r="DC43" s="423"/>
      <c r="DD43" s="423"/>
      <c r="DE43" s="423"/>
      <c r="DF43" s="423"/>
      <c r="DG43" s="423"/>
      <c r="DH43" s="423"/>
      <c r="DI43" s="423"/>
      <c r="DJ43" s="423"/>
      <c r="DK43" s="423"/>
      <c r="DL43" s="423"/>
      <c r="DM43" s="423"/>
    </row>
    <row r="44" spans="1:117" s="428" customFormat="1" ht="21.75" customHeight="1" thickBot="1">
      <c r="A44" s="531" t="s">
        <v>406</v>
      </c>
      <c r="B44" s="531"/>
      <c r="C44" s="360">
        <v>3</v>
      </c>
      <c r="D44" s="360">
        <f>SUM(D26+D43)</f>
        <v>8</v>
      </c>
      <c r="E44" s="425"/>
      <c r="F44" s="425"/>
      <c r="G44" s="426"/>
      <c r="H44" s="426"/>
      <c r="I44" s="408">
        <f>SUM(I43,I26)</f>
        <v>33</v>
      </c>
      <c r="J44" s="408">
        <f aca="true" t="shared" si="18" ref="J44:O44">SUM(J43,J26)</f>
        <v>990</v>
      </c>
      <c r="K44" s="408">
        <f t="shared" si="18"/>
        <v>352</v>
      </c>
      <c r="L44" s="408">
        <f t="shared" si="18"/>
        <v>176</v>
      </c>
      <c r="M44" s="408">
        <f t="shared" si="18"/>
        <v>48</v>
      </c>
      <c r="N44" s="408">
        <f t="shared" si="18"/>
        <v>128</v>
      </c>
      <c r="O44" s="408">
        <f t="shared" si="18"/>
        <v>638</v>
      </c>
      <c r="P44" s="409"/>
      <c r="Q44" s="409"/>
      <c r="R44" s="409"/>
      <c r="S44" s="409"/>
      <c r="T44" s="408"/>
      <c r="U44" s="409"/>
      <c r="V44" s="409"/>
      <c r="W44" s="409"/>
      <c r="X44" s="409"/>
      <c r="Y44" s="408"/>
      <c r="Z44" s="408">
        <f aca="true" t="shared" si="19" ref="Z44:AS44">SUM(Z43,Z26)</f>
        <v>80</v>
      </c>
      <c r="AA44" s="408">
        <f t="shared" si="19"/>
        <v>32</v>
      </c>
      <c r="AB44" s="408">
        <f t="shared" si="19"/>
        <v>48</v>
      </c>
      <c r="AC44" s="408">
        <f t="shared" si="19"/>
        <v>290</v>
      </c>
      <c r="AD44" s="408">
        <f t="shared" si="19"/>
        <v>15</v>
      </c>
      <c r="AE44" s="408">
        <f t="shared" si="19"/>
        <v>64</v>
      </c>
      <c r="AF44" s="408">
        <f t="shared" si="19"/>
        <v>16</v>
      </c>
      <c r="AG44" s="408">
        <f t="shared" si="19"/>
        <v>48</v>
      </c>
      <c r="AH44" s="408">
        <f t="shared" si="19"/>
        <v>232</v>
      </c>
      <c r="AI44" s="408">
        <f t="shared" si="19"/>
        <v>12</v>
      </c>
      <c r="AJ44" s="408">
        <f t="shared" si="19"/>
        <v>16</v>
      </c>
      <c r="AK44" s="408">
        <f t="shared" si="19"/>
        <v>0</v>
      </c>
      <c r="AL44" s="408">
        <f t="shared" si="19"/>
        <v>16</v>
      </c>
      <c r="AM44" s="408">
        <f t="shared" si="19"/>
        <v>58</v>
      </c>
      <c r="AN44" s="408">
        <f t="shared" si="19"/>
        <v>3</v>
      </c>
      <c r="AO44" s="408">
        <f t="shared" si="19"/>
        <v>16</v>
      </c>
      <c r="AP44" s="408">
        <f t="shared" si="19"/>
        <v>0</v>
      </c>
      <c r="AQ44" s="408">
        <f t="shared" si="19"/>
        <v>16</v>
      </c>
      <c r="AR44" s="408">
        <f t="shared" si="19"/>
        <v>58</v>
      </c>
      <c r="AS44" s="408">
        <f t="shared" si="19"/>
        <v>3</v>
      </c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6"/>
      <c r="BE44" s="195"/>
      <c r="BF44" s="195"/>
      <c r="BG44" s="195"/>
      <c r="BH44" s="195"/>
      <c r="BI44" s="195"/>
      <c r="BJ44" s="195"/>
      <c r="BK44" s="195"/>
      <c r="BL44" s="195"/>
      <c r="BM44" s="195"/>
      <c r="BN44" s="435"/>
      <c r="BO44" s="435"/>
      <c r="BP44" s="435"/>
      <c r="BQ44" s="435"/>
      <c r="BR44" s="435"/>
      <c r="BS44" s="435"/>
      <c r="BT44" s="435"/>
      <c r="BU44" s="435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5"/>
      <c r="CJ44" s="435"/>
      <c r="CK44" s="435"/>
      <c r="CL44" s="435"/>
      <c r="CM44" s="435"/>
      <c r="CN44" s="435"/>
      <c r="CO44" s="435"/>
      <c r="CP44" s="435"/>
      <c r="CQ44" s="435"/>
      <c r="CR44" s="435"/>
      <c r="CS44" s="435"/>
      <c r="CT44" s="435"/>
      <c r="CU44" s="431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</row>
    <row r="45" spans="1:117" s="418" customFormat="1" ht="21.75" customHeight="1" thickBot="1">
      <c r="A45" s="530" t="s">
        <v>277</v>
      </c>
      <c r="B45" s="530"/>
      <c r="C45" s="414">
        <f>SUM(C17+C26+C43)</f>
        <v>6</v>
      </c>
      <c r="D45" s="419">
        <f>SUM(D17+D44)</f>
        <v>14</v>
      </c>
      <c r="E45" s="420"/>
      <c r="F45" s="420"/>
      <c r="G45" s="421"/>
      <c r="H45" s="421"/>
      <c r="I45" s="414">
        <f aca="true" t="shared" si="20" ref="I45:AS45">I43+I26+I17</f>
        <v>60</v>
      </c>
      <c r="J45" s="414">
        <f t="shared" si="20"/>
        <v>1800</v>
      </c>
      <c r="K45" s="414">
        <f t="shared" si="20"/>
        <v>640</v>
      </c>
      <c r="L45" s="414">
        <f t="shared" si="20"/>
        <v>256</v>
      </c>
      <c r="M45" s="414">
        <f t="shared" si="20"/>
        <v>208</v>
      </c>
      <c r="N45" s="414">
        <f t="shared" si="20"/>
        <v>176</v>
      </c>
      <c r="O45" s="414">
        <f t="shared" si="20"/>
        <v>1160</v>
      </c>
      <c r="P45" s="414">
        <f t="shared" si="20"/>
        <v>32</v>
      </c>
      <c r="Q45" s="414">
        <f t="shared" si="20"/>
        <v>48</v>
      </c>
      <c r="R45" s="414">
        <f t="shared" si="20"/>
        <v>16</v>
      </c>
      <c r="S45" s="414">
        <f t="shared" si="20"/>
        <v>174</v>
      </c>
      <c r="T45" s="414">
        <f t="shared" si="20"/>
        <v>9</v>
      </c>
      <c r="U45" s="414">
        <f t="shared" si="20"/>
        <v>32</v>
      </c>
      <c r="V45" s="414">
        <f t="shared" si="20"/>
        <v>48</v>
      </c>
      <c r="W45" s="414">
        <f t="shared" si="20"/>
        <v>16</v>
      </c>
      <c r="X45" s="414">
        <f t="shared" si="20"/>
        <v>174</v>
      </c>
      <c r="Y45" s="414">
        <f t="shared" si="20"/>
        <v>9</v>
      </c>
      <c r="Z45" s="414">
        <f t="shared" si="20"/>
        <v>96</v>
      </c>
      <c r="AA45" s="414">
        <f t="shared" si="20"/>
        <v>64</v>
      </c>
      <c r="AB45" s="414">
        <f t="shared" si="20"/>
        <v>64</v>
      </c>
      <c r="AC45" s="414">
        <f t="shared" si="20"/>
        <v>406</v>
      </c>
      <c r="AD45" s="414">
        <f t="shared" si="20"/>
        <v>21</v>
      </c>
      <c r="AE45" s="414">
        <f t="shared" si="20"/>
        <v>64</v>
      </c>
      <c r="AF45" s="414">
        <f t="shared" si="20"/>
        <v>48</v>
      </c>
      <c r="AG45" s="414">
        <f t="shared" si="20"/>
        <v>48</v>
      </c>
      <c r="AH45" s="414">
        <f t="shared" si="20"/>
        <v>290</v>
      </c>
      <c r="AI45" s="414">
        <f t="shared" si="20"/>
        <v>15</v>
      </c>
      <c r="AJ45" s="414">
        <f t="shared" si="20"/>
        <v>16</v>
      </c>
      <c r="AK45" s="414">
        <f t="shared" si="20"/>
        <v>0</v>
      </c>
      <c r="AL45" s="414">
        <f t="shared" si="20"/>
        <v>16</v>
      </c>
      <c r="AM45" s="414">
        <f t="shared" si="20"/>
        <v>58</v>
      </c>
      <c r="AN45" s="414">
        <f t="shared" si="20"/>
        <v>3</v>
      </c>
      <c r="AO45" s="414">
        <f t="shared" si="20"/>
        <v>16</v>
      </c>
      <c r="AP45" s="414">
        <f t="shared" si="20"/>
        <v>0</v>
      </c>
      <c r="AQ45" s="414">
        <f t="shared" si="20"/>
        <v>16</v>
      </c>
      <c r="AR45" s="414">
        <f t="shared" si="20"/>
        <v>58</v>
      </c>
      <c r="AS45" s="414">
        <f t="shared" si="20"/>
        <v>3</v>
      </c>
      <c r="AT45" s="414">
        <f aca="true" t="shared" si="21" ref="AT45:BC45">AT43+AT26</f>
        <v>0</v>
      </c>
      <c r="AU45" s="414">
        <f t="shared" si="21"/>
        <v>0</v>
      </c>
      <c r="AV45" s="414">
        <f t="shared" si="21"/>
        <v>0</v>
      </c>
      <c r="AW45" s="414">
        <f t="shared" si="21"/>
        <v>0</v>
      </c>
      <c r="AX45" s="414">
        <f t="shared" si="21"/>
        <v>0</v>
      </c>
      <c r="AY45" s="414">
        <f t="shared" si="21"/>
        <v>0</v>
      </c>
      <c r="AZ45" s="414">
        <f t="shared" si="21"/>
        <v>0</v>
      </c>
      <c r="BA45" s="414">
        <f t="shared" si="21"/>
        <v>0</v>
      </c>
      <c r="BB45" s="414">
        <f t="shared" si="21"/>
        <v>0</v>
      </c>
      <c r="BC45" s="414">
        <f t="shared" si="21"/>
        <v>0</v>
      </c>
      <c r="BD45" s="437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2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7"/>
      <c r="DG45" s="417"/>
      <c r="DH45" s="417"/>
      <c r="DI45" s="417"/>
      <c r="DJ45" s="417"/>
      <c r="DK45" s="417"/>
      <c r="DL45" s="417"/>
      <c r="DM45" s="417"/>
    </row>
    <row r="46" spans="1:117" s="415" customFormat="1" ht="30" customHeight="1" thickBot="1">
      <c r="A46" s="411"/>
      <c r="B46" s="205"/>
      <c r="C46" s="206"/>
      <c r="D46" s="206"/>
      <c r="E46" s="206"/>
      <c r="F46" s="206"/>
      <c r="G46" s="412"/>
      <c r="H46" s="412"/>
      <c r="I46" s="206"/>
      <c r="J46" s="413"/>
      <c r="K46" s="521" t="s">
        <v>364</v>
      </c>
      <c r="L46" s="521"/>
      <c r="M46" s="521"/>
      <c r="N46" s="521"/>
      <c r="O46" s="521"/>
      <c r="P46" s="522">
        <f>SUM(P45:R45)</f>
        <v>96</v>
      </c>
      <c r="Q46" s="522"/>
      <c r="R46" s="522"/>
      <c r="S46" s="522"/>
      <c r="T46" s="522"/>
      <c r="U46" s="522">
        <f>SUM(U45:W45)</f>
        <v>96</v>
      </c>
      <c r="V46" s="522"/>
      <c r="W46" s="522"/>
      <c r="X46" s="522"/>
      <c r="Y46" s="522"/>
      <c r="Z46" s="522">
        <f>SUM(Z45:AB45)</f>
        <v>224</v>
      </c>
      <c r="AA46" s="522"/>
      <c r="AB46" s="522"/>
      <c r="AC46" s="522"/>
      <c r="AD46" s="522"/>
      <c r="AE46" s="522">
        <f>SUM(AE45:AG45)</f>
        <v>160</v>
      </c>
      <c r="AF46" s="522"/>
      <c r="AG46" s="522"/>
      <c r="AH46" s="522"/>
      <c r="AI46" s="522"/>
      <c r="AJ46" s="522">
        <f>SUM(AJ45:AL45)</f>
        <v>32</v>
      </c>
      <c r="AK46" s="522"/>
      <c r="AL46" s="522"/>
      <c r="AM46" s="522"/>
      <c r="AN46" s="522"/>
      <c r="AO46" s="522">
        <f>SUM(AO45:AQ45)</f>
        <v>32</v>
      </c>
      <c r="AP46" s="522"/>
      <c r="AQ46" s="522"/>
      <c r="AR46" s="522"/>
      <c r="AS46" s="522"/>
      <c r="AT46" s="522">
        <f>SUM(AT45:AV45)</f>
        <v>0</v>
      </c>
      <c r="AU46" s="522"/>
      <c r="AV46" s="522"/>
      <c r="AW46" s="522"/>
      <c r="AX46" s="522"/>
      <c r="AY46" s="522">
        <f>SUM(AY45:BA45)</f>
        <v>0</v>
      </c>
      <c r="AZ46" s="522"/>
      <c r="BA46" s="522"/>
      <c r="BB46" s="522"/>
      <c r="BC46" s="522"/>
      <c r="BD46" s="410">
        <f>SUM(P46:BC46)</f>
        <v>640</v>
      </c>
      <c r="BE46" s="406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433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</row>
    <row r="47" spans="1:117" ht="18" customHeight="1" thickBot="1">
      <c r="A47" s="387"/>
      <c r="B47" s="205"/>
      <c r="C47" s="205"/>
      <c r="D47" s="195"/>
      <c r="E47" s="205"/>
      <c r="F47" s="205"/>
      <c r="G47" s="219"/>
      <c r="H47" s="219"/>
      <c r="I47" s="219"/>
      <c r="J47" s="217"/>
      <c r="K47" s="511" t="s">
        <v>261</v>
      </c>
      <c r="L47" s="512"/>
      <c r="M47" s="512"/>
      <c r="N47" s="512"/>
      <c r="O47" s="513"/>
      <c r="P47" s="514">
        <v>0</v>
      </c>
      <c r="Q47" s="514"/>
      <c r="R47" s="514"/>
      <c r="S47" s="514"/>
      <c r="T47" s="514"/>
      <c r="U47" s="510">
        <v>1</v>
      </c>
      <c r="V47" s="510"/>
      <c r="W47" s="510"/>
      <c r="X47" s="510"/>
      <c r="Y47" s="510"/>
      <c r="Z47" s="510">
        <v>1</v>
      </c>
      <c r="AA47" s="510"/>
      <c r="AB47" s="510"/>
      <c r="AC47" s="510"/>
      <c r="AD47" s="510"/>
      <c r="AE47" s="510">
        <v>4</v>
      </c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408">
        <f>SUM(P47:BC47)</f>
        <v>6</v>
      </c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</row>
    <row r="48" spans="1:117" ht="18" customHeight="1" thickBot="1">
      <c r="A48" s="387"/>
      <c r="B48" s="205"/>
      <c r="C48" s="205"/>
      <c r="D48" s="203"/>
      <c r="E48" s="206"/>
      <c r="F48" s="206"/>
      <c r="G48" s="218"/>
      <c r="H48" s="218"/>
      <c r="I48" s="218"/>
      <c r="J48" s="218"/>
      <c r="K48" s="511" t="s">
        <v>129</v>
      </c>
      <c r="L48" s="512"/>
      <c r="M48" s="512"/>
      <c r="N48" s="512"/>
      <c r="O48" s="513"/>
      <c r="P48" s="510">
        <v>3</v>
      </c>
      <c r="Q48" s="510"/>
      <c r="R48" s="510"/>
      <c r="S48" s="510"/>
      <c r="T48" s="510"/>
      <c r="U48" s="510">
        <v>2</v>
      </c>
      <c r="V48" s="510"/>
      <c r="W48" s="510"/>
      <c r="X48" s="510"/>
      <c r="Y48" s="510"/>
      <c r="Z48" s="510">
        <v>6</v>
      </c>
      <c r="AA48" s="510"/>
      <c r="AB48" s="510"/>
      <c r="AC48" s="510"/>
      <c r="AD48" s="510"/>
      <c r="AE48" s="510">
        <v>1</v>
      </c>
      <c r="AF48" s="510"/>
      <c r="AG48" s="510"/>
      <c r="AH48" s="510"/>
      <c r="AI48" s="510"/>
      <c r="AJ48" s="510">
        <v>1</v>
      </c>
      <c r="AK48" s="510"/>
      <c r="AL48" s="510"/>
      <c r="AM48" s="510"/>
      <c r="AN48" s="510"/>
      <c r="AO48" s="510">
        <v>1</v>
      </c>
      <c r="AP48" s="510"/>
      <c r="AQ48" s="510"/>
      <c r="AR48" s="510"/>
      <c r="AS48" s="510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408">
        <f>SUM(P48:BC48)</f>
        <v>14</v>
      </c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</row>
    <row r="49" spans="1:56" s="334" customFormat="1" ht="30" customHeight="1" thickBot="1">
      <c r="A49" s="215"/>
      <c r="B49" s="215"/>
      <c r="C49" s="220"/>
      <c r="D49" s="215"/>
      <c r="E49" s="220"/>
      <c r="F49" s="220"/>
      <c r="G49" s="221"/>
      <c r="H49" s="221"/>
      <c r="I49" s="221"/>
      <c r="J49" s="221"/>
      <c r="K49" s="517" t="s">
        <v>32</v>
      </c>
      <c r="L49" s="517"/>
      <c r="M49" s="517"/>
      <c r="N49" s="517"/>
      <c r="O49" s="517"/>
      <c r="P49" s="518">
        <f>SUM(P47:T48)</f>
        <v>3</v>
      </c>
      <c r="Q49" s="519"/>
      <c r="R49" s="519"/>
      <c r="S49" s="519"/>
      <c r="T49" s="519"/>
      <c r="U49" s="519">
        <f>SUM(U47:Y48)</f>
        <v>3</v>
      </c>
      <c r="V49" s="519"/>
      <c r="W49" s="519"/>
      <c r="X49" s="519"/>
      <c r="Y49" s="519"/>
      <c r="Z49" s="519">
        <f>SUM(Z47:AD48)</f>
        <v>7</v>
      </c>
      <c r="AA49" s="519"/>
      <c r="AB49" s="519"/>
      <c r="AC49" s="519"/>
      <c r="AD49" s="519"/>
      <c r="AE49" s="519">
        <f>SUM(AE47:AI48)</f>
        <v>5</v>
      </c>
      <c r="AF49" s="519"/>
      <c r="AG49" s="519"/>
      <c r="AH49" s="519"/>
      <c r="AI49" s="519"/>
      <c r="AJ49" s="519">
        <f>SUM(AJ47:AN48)</f>
        <v>1</v>
      </c>
      <c r="AK49" s="519"/>
      <c r="AL49" s="519"/>
      <c r="AM49" s="519"/>
      <c r="AN49" s="519"/>
      <c r="AO49" s="519">
        <f>SUM(AO47:AS48)</f>
        <v>1</v>
      </c>
      <c r="AP49" s="519"/>
      <c r="AQ49" s="519"/>
      <c r="AR49" s="519"/>
      <c r="AS49" s="519"/>
      <c r="AT49" s="519">
        <f>SUM(AT47:AX48)</f>
        <v>0</v>
      </c>
      <c r="AU49" s="519"/>
      <c r="AV49" s="519"/>
      <c r="AW49" s="519"/>
      <c r="AX49" s="519"/>
      <c r="AY49" s="519">
        <f>SUM(AY47:BC48)</f>
        <v>0</v>
      </c>
      <c r="AZ49" s="519"/>
      <c r="BA49" s="519"/>
      <c r="BB49" s="519"/>
      <c r="BC49" s="519"/>
      <c r="BD49" s="319"/>
    </row>
    <row r="50" spans="1:117" ht="23.25" customHeight="1">
      <c r="A50" s="195"/>
      <c r="B50" s="368"/>
      <c r="I50" s="227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71"/>
      <c r="AU50" s="242"/>
      <c r="AV50" s="242"/>
      <c r="AW50" s="242"/>
      <c r="AX50" s="242"/>
      <c r="AY50" s="242"/>
      <c r="AZ50" s="242"/>
      <c r="BA50" s="242"/>
      <c r="BB50" s="242"/>
      <c r="BC50" s="242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</row>
    <row r="51" spans="1:55" s="394" customFormat="1" ht="18.75" customHeight="1">
      <c r="A51" s="388"/>
      <c r="B51" s="369" t="s">
        <v>340</v>
      </c>
      <c r="C51" s="389"/>
      <c r="D51" s="389"/>
      <c r="E51" s="389"/>
      <c r="F51" s="389"/>
      <c r="G51" s="390"/>
      <c r="H51" s="391"/>
      <c r="I51" s="392"/>
      <c r="J51" s="391"/>
      <c r="K51" s="393"/>
      <c r="L51" s="393"/>
      <c r="M51" s="520" t="s">
        <v>359</v>
      </c>
      <c r="N51" s="520"/>
      <c r="O51" s="520"/>
      <c r="P51" s="520"/>
      <c r="Q51" s="520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74"/>
      <c r="AU51" s="272"/>
      <c r="AV51" s="272"/>
      <c r="AW51" s="272"/>
      <c r="AX51" s="272"/>
      <c r="AY51" s="272"/>
      <c r="AZ51" s="272"/>
      <c r="BA51" s="272"/>
      <c r="BB51" s="272"/>
      <c r="BC51" s="272"/>
    </row>
    <row r="52" spans="1:117" ht="18.75" customHeight="1">
      <c r="A52" s="195"/>
      <c r="B52" s="368"/>
      <c r="C52" s="516" t="s">
        <v>354</v>
      </c>
      <c r="D52" s="516"/>
      <c r="E52" s="516"/>
      <c r="F52" s="516"/>
      <c r="G52" s="516"/>
      <c r="H52" s="516" t="s">
        <v>355</v>
      </c>
      <c r="I52" s="516"/>
      <c r="J52" s="516"/>
      <c r="K52" s="516"/>
      <c r="L52" s="516"/>
      <c r="M52" s="516" t="s">
        <v>417</v>
      </c>
      <c r="N52" s="516"/>
      <c r="O52" s="516"/>
      <c r="P52" s="516"/>
      <c r="Q52" s="516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71"/>
      <c r="AU52" s="242"/>
      <c r="AV52" s="242"/>
      <c r="AW52" s="242"/>
      <c r="AX52" s="242"/>
      <c r="AY52" s="242"/>
      <c r="AZ52" s="242"/>
      <c r="BA52" s="242"/>
      <c r="BB52" s="242"/>
      <c r="BC52" s="242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</row>
    <row r="53" spans="1:117" ht="18.75" customHeight="1">
      <c r="A53" s="195"/>
      <c r="B53" s="368"/>
      <c r="C53" s="370"/>
      <c r="D53" s="370"/>
      <c r="E53" s="370"/>
      <c r="F53" s="370"/>
      <c r="G53" s="370"/>
      <c r="H53" s="370"/>
      <c r="I53" s="395"/>
      <c r="J53" s="370"/>
      <c r="K53" s="370"/>
      <c r="L53" s="370"/>
      <c r="M53" s="370"/>
      <c r="N53" s="370"/>
      <c r="O53" s="370"/>
      <c r="P53" s="370"/>
      <c r="Q53" s="370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71"/>
      <c r="AU53" s="242"/>
      <c r="AV53" s="242"/>
      <c r="AW53" s="242"/>
      <c r="AX53" s="242"/>
      <c r="AY53" s="242"/>
      <c r="AZ53" s="242"/>
      <c r="BA53" s="242"/>
      <c r="BB53" s="242"/>
      <c r="BC53" s="242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</row>
    <row r="54" spans="1:55" s="394" customFormat="1" ht="18.75" customHeight="1">
      <c r="A54" s="388"/>
      <c r="B54" s="369" t="s">
        <v>356</v>
      </c>
      <c r="C54" s="389"/>
      <c r="D54" s="389"/>
      <c r="E54" s="389"/>
      <c r="F54" s="389"/>
      <c r="G54" s="390"/>
      <c r="H54" s="391"/>
      <c r="I54" s="392"/>
      <c r="J54" s="391"/>
      <c r="K54" s="393"/>
      <c r="L54" s="393"/>
      <c r="M54" s="520" t="s">
        <v>407</v>
      </c>
      <c r="N54" s="520"/>
      <c r="O54" s="520"/>
      <c r="P54" s="520"/>
      <c r="Q54" s="520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74"/>
      <c r="AU54" s="272"/>
      <c r="AV54" s="272"/>
      <c r="AW54" s="272"/>
      <c r="AX54" s="272"/>
      <c r="AY54" s="272"/>
      <c r="AZ54" s="272"/>
      <c r="BA54" s="272"/>
      <c r="BB54" s="272"/>
      <c r="BC54" s="272"/>
    </row>
    <row r="55" spans="1:117" ht="18.75" customHeight="1">
      <c r="A55" s="195"/>
      <c r="B55" s="368"/>
      <c r="C55" s="516" t="s">
        <v>354</v>
      </c>
      <c r="D55" s="516"/>
      <c r="E55" s="516"/>
      <c r="F55" s="516"/>
      <c r="G55" s="516"/>
      <c r="H55" s="516" t="s">
        <v>355</v>
      </c>
      <c r="I55" s="516"/>
      <c r="J55" s="516"/>
      <c r="K55" s="516"/>
      <c r="L55" s="516"/>
      <c r="M55" s="516" t="s">
        <v>417</v>
      </c>
      <c r="N55" s="516"/>
      <c r="O55" s="516"/>
      <c r="P55" s="516"/>
      <c r="Q55" s="516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71"/>
      <c r="AU55" s="242"/>
      <c r="AV55" s="242"/>
      <c r="AW55" s="242"/>
      <c r="AX55" s="242"/>
      <c r="AY55" s="242"/>
      <c r="AZ55" s="242"/>
      <c r="BA55" s="242"/>
      <c r="BB55" s="242"/>
      <c r="BC55" s="242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</row>
    <row r="56" spans="1:117" ht="18.75" customHeight="1">
      <c r="A56" s="195"/>
      <c r="B56" s="368"/>
      <c r="C56" s="370"/>
      <c r="D56" s="370"/>
      <c r="E56" s="370"/>
      <c r="F56" s="370"/>
      <c r="G56" s="370"/>
      <c r="H56" s="370"/>
      <c r="I56" s="395"/>
      <c r="J56" s="370"/>
      <c r="K56" s="370"/>
      <c r="L56" s="370"/>
      <c r="M56" s="370"/>
      <c r="N56" s="370"/>
      <c r="O56" s="370"/>
      <c r="P56" s="370"/>
      <c r="Q56" s="370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71"/>
      <c r="AU56" s="242"/>
      <c r="AV56" s="242"/>
      <c r="AW56" s="242"/>
      <c r="AX56" s="242"/>
      <c r="AY56" s="242"/>
      <c r="AZ56" s="242"/>
      <c r="BA56" s="242"/>
      <c r="BB56" s="242"/>
      <c r="BC56" s="242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</row>
    <row r="57" spans="1:55" s="394" customFormat="1" ht="18.75" customHeight="1">
      <c r="A57" s="388"/>
      <c r="B57" s="369" t="s">
        <v>357</v>
      </c>
      <c r="C57" s="389"/>
      <c r="D57" s="389"/>
      <c r="E57" s="389"/>
      <c r="F57" s="389"/>
      <c r="G57" s="390"/>
      <c r="H57" s="391"/>
      <c r="I57" s="392"/>
      <c r="J57" s="391"/>
      <c r="K57" s="393"/>
      <c r="L57" s="393"/>
      <c r="M57" s="520" t="s">
        <v>408</v>
      </c>
      <c r="N57" s="520"/>
      <c r="O57" s="520"/>
      <c r="P57" s="520"/>
      <c r="Q57" s="520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74"/>
      <c r="AU57" s="272"/>
      <c r="AV57" s="272"/>
      <c r="AW57" s="272"/>
      <c r="AX57" s="272"/>
      <c r="AY57" s="272"/>
      <c r="AZ57" s="272"/>
      <c r="BA57" s="272"/>
      <c r="BB57" s="272"/>
      <c r="BC57" s="272"/>
    </row>
    <row r="58" spans="1:117" ht="18.75" customHeight="1">
      <c r="A58" s="195"/>
      <c r="B58" s="368"/>
      <c r="C58" s="516" t="s">
        <v>354</v>
      </c>
      <c r="D58" s="516"/>
      <c r="E58" s="516"/>
      <c r="F58" s="516"/>
      <c r="G58" s="516"/>
      <c r="H58" s="516" t="s">
        <v>355</v>
      </c>
      <c r="I58" s="516"/>
      <c r="J58" s="516"/>
      <c r="K58" s="516"/>
      <c r="L58" s="516"/>
      <c r="M58" s="516" t="s">
        <v>417</v>
      </c>
      <c r="N58" s="516"/>
      <c r="O58" s="516"/>
      <c r="P58" s="516"/>
      <c r="Q58" s="516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71"/>
      <c r="AU58" s="242"/>
      <c r="AV58" s="242"/>
      <c r="AW58" s="242"/>
      <c r="AX58" s="242"/>
      <c r="AY58" s="242"/>
      <c r="AZ58" s="242"/>
      <c r="BA58" s="242"/>
      <c r="BB58" s="242"/>
      <c r="BC58" s="242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</row>
    <row r="59" spans="1:117" ht="18.75" customHeight="1">
      <c r="A59" s="195"/>
      <c r="B59" s="368"/>
      <c r="C59" s="370"/>
      <c r="D59" s="370"/>
      <c r="E59" s="370"/>
      <c r="F59" s="370"/>
      <c r="G59" s="370"/>
      <c r="H59" s="370"/>
      <c r="I59" s="395"/>
      <c r="J59" s="370"/>
      <c r="K59" s="370"/>
      <c r="L59" s="370"/>
      <c r="M59" s="370"/>
      <c r="N59" s="370"/>
      <c r="O59" s="370"/>
      <c r="P59" s="370"/>
      <c r="Q59" s="370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8"/>
      <c r="AQ59" s="368"/>
      <c r="AR59" s="368"/>
      <c r="AS59" s="368"/>
      <c r="AT59" s="371"/>
      <c r="AU59" s="242"/>
      <c r="AV59" s="242"/>
      <c r="AW59" s="242"/>
      <c r="AX59" s="242"/>
      <c r="AY59" s="242"/>
      <c r="AZ59" s="242"/>
      <c r="BA59" s="242"/>
      <c r="BB59" s="242"/>
      <c r="BC59" s="242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</row>
    <row r="60" spans="1:55" s="394" customFormat="1" ht="18.75" customHeight="1">
      <c r="A60" s="388"/>
      <c r="B60" s="369" t="s">
        <v>358</v>
      </c>
      <c r="C60" s="389"/>
      <c r="D60" s="389"/>
      <c r="E60" s="389"/>
      <c r="F60" s="389"/>
      <c r="G60" s="390"/>
      <c r="H60" s="391"/>
      <c r="I60" s="392"/>
      <c r="J60" s="391"/>
      <c r="K60" s="393"/>
      <c r="L60" s="393"/>
      <c r="M60" s="520" t="s">
        <v>409</v>
      </c>
      <c r="N60" s="520"/>
      <c r="O60" s="520"/>
      <c r="P60" s="520"/>
      <c r="Q60" s="520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74"/>
      <c r="AU60" s="272"/>
      <c r="AV60" s="272"/>
      <c r="AW60" s="272"/>
      <c r="AX60" s="272"/>
      <c r="AY60" s="272"/>
      <c r="AZ60" s="272"/>
      <c r="BA60" s="272"/>
      <c r="BB60" s="272"/>
      <c r="BC60" s="272"/>
    </row>
    <row r="61" spans="1:117" ht="18.75" customHeight="1">
      <c r="A61" s="195"/>
      <c r="B61" s="368"/>
      <c r="C61" s="516" t="s">
        <v>354</v>
      </c>
      <c r="D61" s="516"/>
      <c r="E61" s="516"/>
      <c r="F61" s="516"/>
      <c r="G61" s="516"/>
      <c r="H61" s="516" t="s">
        <v>355</v>
      </c>
      <c r="I61" s="516"/>
      <c r="J61" s="516"/>
      <c r="K61" s="516"/>
      <c r="L61" s="516"/>
      <c r="M61" s="516" t="s">
        <v>417</v>
      </c>
      <c r="N61" s="516"/>
      <c r="O61" s="516"/>
      <c r="P61" s="516"/>
      <c r="Q61" s="516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71"/>
      <c r="AU61" s="242"/>
      <c r="AV61" s="242"/>
      <c r="AW61" s="242"/>
      <c r="AX61" s="242"/>
      <c r="AY61" s="242"/>
      <c r="AZ61" s="242"/>
      <c r="BA61" s="242"/>
      <c r="BB61" s="242"/>
      <c r="BC61" s="242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</row>
    <row r="62" spans="1:117" ht="18.75" customHeight="1">
      <c r="A62" s="195"/>
      <c r="B62" s="368"/>
      <c r="C62" s="370"/>
      <c r="D62" s="370"/>
      <c r="E62" s="370"/>
      <c r="F62" s="370"/>
      <c r="G62" s="370"/>
      <c r="H62" s="370"/>
      <c r="I62" s="395"/>
      <c r="J62" s="370"/>
      <c r="K62" s="370"/>
      <c r="L62" s="370"/>
      <c r="M62" s="370"/>
      <c r="N62" s="370"/>
      <c r="O62" s="370"/>
      <c r="P62" s="370"/>
      <c r="Q62" s="370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71"/>
      <c r="AU62" s="242"/>
      <c r="AV62" s="242"/>
      <c r="AW62" s="242"/>
      <c r="AX62" s="242"/>
      <c r="AY62" s="242"/>
      <c r="AZ62" s="242"/>
      <c r="BA62" s="242"/>
      <c r="BB62" s="242"/>
      <c r="BC62" s="242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</row>
    <row r="63" spans="2:55" ht="17.25">
      <c r="B63" s="223"/>
      <c r="C63" s="222"/>
      <c r="D63" s="223"/>
      <c r="E63" s="222"/>
      <c r="F63" s="222"/>
      <c r="G63" s="224"/>
      <c r="H63" s="224"/>
      <c r="I63" s="222"/>
      <c r="J63" s="224"/>
      <c r="K63" s="223"/>
      <c r="L63" s="223"/>
      <c r="M63" s="223"/>
      <c r="N63" s="223"/>
      <c r="O63" s="223"/>
      <c r="P63" s="243"/>
      <c r="Q63" s="243"/>
      <c r="R63" s="243"/>
      <c r="S63" s="243"/>
      <c r="T63" s="371"/>
      <c r="U63" s="243"/>
      <c r="V63" s="243"/>
      <c r="W63" s="243"/>
      <c r="X63" s="243"/>
      <c r="Y63" s="371"/>
      <c r="Z63" s="243"/>
      <c r="AA63" s="243"/>
      <c r="AB63" s="243"/>
      <c r="AC63" s="243"/>
      <c r="AD63" s="371"/>
      <c r="AE63" s="243"/>
      <c r="AF63" s="243"/>
      <c r="AG63" s="243"/>
      <c r="AH63" s="243"/>
      <c r="AI63" s="371"/>
      <c r="AJ63" s="243"/>
      <c r="AK63" s="243"/>
      <c r="AL63" s="243"/>
      <c r="AM63" s="243"/>
      <c r="AN63" s="371"/>
      <c r="AO63" s="243"/>
      <c r="AP63" s="243"/>
      <c r="AQ63" s="243"/>
      <c r="AR63" s="243"/>
      <c r="AS63" s="371"/>
      <c r="AT63" s="243"/>
      <c r="AU63" s="243"/>
      <c r="AV63" s="243"/>
      <c r="AW63" s="243"/>
      <c r="AX63" s="371"/>
      <c r="AY63" s="243"/>
      <c r="AZ63" s="243"/>
      <c r="BA63" s="243"/>
      <c r="BB63" s="243"/>
      <c r="BC63" s="371"/>
    </row>
    <row r="64" spans="2:55" ht="17.25">
      <c r="B64" s="223"/>
      <c r="C64" s="222"/>
      <c r="D64" s="223"/>
      <c r="E64" s="222"/>
      <c r="F64" s="222"/>
      <c r="G64" s="224"/>
      <c r="H64" s="224"/>
      <c r="I64" s="222"/>
      <c r="J64" s="224"/>
      <c r="K64" s="223"/>
      <c r="L64" s="223"/>
      <c r="M64" s="223"/>
      <c r="N64" s="223"/>
      <c r="O64" s="223"/>
      <c r="P64" s="243"/>
      <c r="Q64" s="243"/>
      <c r="R64" s="243"/>
      <c r="S64" s="243"/>
      <c r="T64" s="371"/>
      <c r="U64" s="243"/>
      <c r="V64" s="243"/>
      <c r="W64" s="243"/>
      <c r="X64" s="243"/>
      <c r="Y64" s="371"/>
      <c r="Z64" s="243"/>
      <c r="AA64" s="243"/>
      <c r="AB64" s="243"/>
      <c r="AC64" s="243"/>
      <c r="AD64" s="371"/>
      <c r="AE64" s="243"/>
      <c r="AF64" s="243"/>
      <c r="AG64" s="243"/>
      <c r="AH64" s="243"/>
      <c r="AI64" s="371"/>
      <c r="AJ64" s="243"/>
      <c r="AK64" s="243"/>
      <c r="AL64" s="243"/>
      <c r="AM64" s="243"/>
      <c r="AN64" s="371"/>
      <c r="AO64" s="243"/>
      <c r="AP64" s="243"/>
      <c r="AQ64" s="243"/>
      <c r="AR64" s="243"/>
      <c r="AS64" s="371"/>
      <c r="AT64" s="243"/>
      <c r="AU64" s="243"/>
      <c r="AV64" s="243"/>
      <c r="AW64" s="243"/>
      <c r="AX64" s="371"/>
      <c r="AY64" s="243"/>
      <c r="AZ64" s="243"/>
      <c r="BA64" s="243"/>
      <c r="BB64" s="243"/>
      <c r="BC64" s="371"/>
    </row>
    <row r="65" spans="2:55" ht="17.25">
      <c r="B65" s="223"/>
      <c r="C65" s="222"/>
      <c r="D65" s="223"/>
      <c r="E65" s="222"/>
      <c r="F65" s="222"/>
      <c r="G65" s="224"/>
      <c r="H65" s="224"/>
      <c r="I65" s="222"/>
      <c r="J65" s="224"/>
      <c r="K65" s="223"/>
      <c r="L65" s="223"/>
      <c r="M65" s="223"/>
      <c r="N65" s="223"/>
      <c r="O65" s="223"/>
      <c r="P65" s="243"/>
      <c r="Q65" s="243"/>
      <c r="R65" s="243"/>
      <c r="S65" s="243"/>
      <c r="T65" s="371"/>
      <c r="U65" s="243"/>
      <c r="V65" s="243"/>
      <c r="W65" s="243"/>
      <c r="X65" s="243"/>
      <c r="Y65" s="371"/>
      <c r="Z65" s="243"/>
      <c r="AA65" s="243"/>
      <c r="AB65" s="243"/>
      <c r="AC65" s="243"/>
      <c r="AD65" s="371"/>
      <c r="AE65" s="243"/>
      <c r="AF65" s="243"/>
      <c r="AG65" s="243"/>
      <c r="AH65" s="243"/>
      <c r="AI65" s="371"/>
      <c r="AJ65" s="243"/>
      <c r="AK65" s="243"/>
      <c r="AL65" s="243"/>
      <c r="AM65" s="243"/>
      <c r="AN65" s="371"/>
      <c r="AO65" s="243"/>
      <c r="AP65" s="243"/>
      <c r="AQ65" s="243"/>
      <c r="AR65" s="243"/>
      <c r="AS65" s="371"/>
      <c r="AT65" s="243"/>
      <c r="AU65" s="243"/>
      <c r="AV65" s="243"/>
      <c r="AW65" s="243"/>
      <c r="AX65" s="371"/>
      <c r="AY65" s="243"/>
      <c r="AZ65" s="243"/>
      <c r="BA65" s="243"/>
      <c r="BB65" s="243"/>
      <c r="BC65" s="371"/>
    </row>
  </sheetData>
  <sheetProtection/>
  <autoFilter ref="A1:BR73"/>
  <mergeCells count="113">
    <mergeCell ref="AJ7:AM7"/>
    <mergeCell ref="AO7:AR7"/>
    <mergeCell ref="Z6:AD6"/>
    <mergeCell ref="AD7:AD8"/>
    <mergeCell ref="L5:N5"/>
    <mergeCell ref="AX7:AX8"/>
    <mergeCell ref="AO6:AS6"/>
    <mergeCell ref="T7:T8"/>
    <mergeCell ref="BC7:BC8"/>
    <mergeCell ref="Z7:AC7"/>
    <mergeCell ref="C3:H4"/>
    <mergeCell ref="H5:H8"/>
    <mergeCell ref="P7:S7"/>
    <mergeCell ref="U7:X7"/>
    <mergeCell ref="P4:Y4"/>
    <mergeCell ref="AE7:AH7"/>
    <mergeCell ref="Z4:AI4"/>
    <mergeCell ref="AE6:AI6"/>
    <mergeCell ref="A27:BC27"/>
    <mergeCell ref="A43:B43"/>
    <mergeCell ref="A18:BC18"/>
    <mergeCell ref="A19:BC19"/>
    <mergeCell ref="A17:B17"/>
    <mergeCell ref="Y7:Y8"/>
    <mergeCell ref="A11:BC11"/>
    <mergeCell ref="AN7:AN8"/>
    <mergeCell ref="AS7:AS8"/>
    <mergeCell ref="K5:K8"/>
    <mergeCell ref="AO46:AS46"/>
    <mergeCell ref="AY46:BC46"/>
    <mergeCell ref="AT46:AX46"/>
    <mergeCell ref="AI7:AI8"/>
    <mergeCell ref="AT7:AW7"/>
    <mergeCell ref="AY7:BB7"/>
    <mergeCell ref="A10:BC10"/>
    <mergeCell ref="A45:B45"/>
    <mergeCell ref="A44:B44"/>
    <mergeCell ref="A26:B26"/>
    <mergeCell ref="K46:O46"/>
    <mergeCell ref="P46:T46"/>
    <mergeCell ref="U46:Y46"/>
    <mergeCell ref="Z46:AD46"/>
    <mergeCell ref="AE46:AI46"/>
    <mergeCell ref="AJ46:AN46"/>
    <mergeCell ref="AJ49:AN49"/>
    <mergeCell ref="K48:O48"/>
    <mergeCell ref="H52:L52"/>
    <mergeCell ref="M52:Q52"/>
    <mergeCell ref="C52:G52"/>
    <mergeCell ref="M51:Q51"/>
    <mergeCell ref="M57:Q57"/>
    <mergeCell ref="AE49:AI49"/>
    <mergeCell ref="C61:G61"/>
    <mergeCell ref="H61:L61"/>
    <mergeCell ref="M61:Q61"/>
    <mergeCell ref="Z49:AD49"/>
    <mergeCell ref="C58:G58"/>
    <mergeCell ref="H58:L58"/>
    <mergeCell ref="M58:Q58"/>
    <mergeCell ref="M60:Q60"/>
    <mergeCell ref="C55:G55"/>
    <mergeCell ref="K49:O49"/>
    <mergeCell ref="P49:T49"/>
    <mergeCell ref="AY49:BC49"/>
    <mergeCell ref="U49:Y49"/>
    <mergeCell ref="M54:Q54"/>
    <mergeCell ref="AO49:AS49"/>
    <mergeCell ref="AT49:AX49"/>
    <mergeCell ref="H55:L55"/>
    <mergeCell ref="M55:Q55"/>
    <mergeCell ref="AY47:BC47"/>
    <mergeCell ref="P48:T48"/>
    <mergeCell ref="U48:Y48"/>
    <mergeCell ref="Z48:AD48"/>
    <mergeCell ref="AE48:AI48"/>
    <mergeCell ref="AJ48:AN48"/>
    <mergeCell ref="AO48:AS48"/>
    <mergeCell ref="AT48:AX48"/>
    <mergeCell ref="AY48:BC48"/>
    <mergeCell ref="AE47:AI47"/>
    <mergeCell ref="AJ47:AN47"/>
    <mergeCell ref="AO47:AS47"/>
    <mergeCell ref="AT47:AX47"/>
    <mergeCell ref="K47:O47"/>
    <mergeCell ref="P47:T47"/>
    <mergeCell ref="U47:Y47"/>
    <mergeCell ref="Z47:AD47"/>
    <mergeCell ref="K4:N4"/>
    <mergeCell ref="O4:O8"/>
    <mergeCell ref="P5:BC5"/>
    <mergeCell ref="L6:L8"/>
    <mergeCell ref="M6:M8"/>
    <mergeCell ref="N6:N8"/>
    <mergeCell ref="P6:T6"/>
    <mergeCell ref="U6:Y6"/>
    <mergeCell ref="AY6:BC6"/>
    <mergeCell ref="AJ6:AN6"/>
    <mergeCell ref="C5:C8"/>
    <mergeCell ref="D5:D8"/>
    <mergeCell ref="E5:F5"/>
    <mergeCell ref="G5:G8"/>
    <mergeCell ref="E6:E8"/>
    <mergeCell ref="F6:F8"/>
    <mergeCell ref="AJ4:AS4"/>
    <mergeCell ref="AT4:BC4"/>
    <mergeCell ref="A2:BC2"/>
    <mergeCell ref="A3:A8"/>
    <mergeCell ref="B3:B8"/>
    <mergeCell ref="I3:I8"/>
    <mergeCell ref="J3:O3"/>
    <mergeCell ref="P3:BC3"/>
    <mergeCell ref="J4:J8"/>
    <mergeCell ref="AT6:A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4"/>
  <sheetViews>
    <sheetView showZeros="0" view="pageBreakPreview" zoomScale="75" zoomScaleNormal="96" zoomScaleSheetLayoutView="75" zoomScalePageLayoutView="69" workbookViewId="0" topLeftCell="A1">
      <selection activeCell="AS12" sqref="AS12:AZ12"/>
    </sheetView>
  </sheetViews>
  <sheetFormatPr defaultColWidth="9.125" defaultRowHeight="12.75"/>
  <cols>
    <col min="1" max="1" width="9.375" style="273" customWidth="1"/>
    <col min="2" max="30" width="4.625" style="273" customWidth="1"/>
    <col min="31" max="31" width="4.875" style="273" customWidth="1"/>
    <col min="32" max="40" width="4.625" style="273" customWidth="1"/>
    <col min="41" max="41" width="5.125" style="273" customWidth="1"/>
    <col min="42" max="42" width="5.50390625" style="273" customWidth="1"/>
    <col min="43" max="53" width="4.625" style="273" customWidth="1"/>
    <col min="54" max="16384" width="9.125" style="273" customWidth="1"/>
  </cols>
  <sheetData>
    <row r="1" spans="45:53" ht="12.75">
      <c r="AS1" s="568"/>
      <c r="AT1" s="568"/>
      <c r="AU1" s="568"/>
      <c r="AV1" s="568"/>
      <c r="AW1" s="568"/>
      <c r="AX1" s="568"/>
      <c r="AY1" s="568"/>
      <c r="AZ1" s="568"/>
      <c r="BA1" s="568"/>
    </row>
    <row r="2" spans="1:53" ht="21.75" customHeight="1">
      <c r="A2" s="569" t="s">
        <v>305</v>
      </c>
      <c r="B2" s="569"/>
      <c r="C2" s="569"/>
      <c r="D2" s="569"/>
      <c r="E2" s="569"/>
      <c r="F2" s="569"/>
      <c r="G2" s="569"/>
      <c r="H2" s="569"/>
      <c r="I2" s="569"/>
      <c r="J2" s="569"/>
      <c r="AP2" s="570" t="s">
        <v>155</v>
      </c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</row>
    <row r="3" spans="1:53" ht="21.75" customHeight="1">
      <c r="A3" s="571" t="s">
        <v>321</v>
      </c>
      <c r="B3" s="571"/>
      <c r="C3" s="571"/>
      <c r="D3" s="571"/>
      <c r="E3" s="571"/>
      <c r="F3" s="571"/>
      <c r="G3" s="571"/>
      <c r="H3" s="571"/>
      <c r="I3" s="571"/>
      <c r="J3" s="571"/>
      <c r="AP3" s="572" t="s">
        <v>306</v>
      </c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</row>
    <row r="4" spans="1:53" ht="24.75" customHeight="1">
      <c r="A4" s="573" t="s">
        <v>322</v>
      </c>
      <c r="B4" s="573"/>
      <c r="C4" s="573"/>
      <c r="D4" s="573"/>
      <c r="E4" s="573"/>
      <c r="F4" s="573"/>
      <c r="G4" s="573"/>
      <c r="H4" s="573"/>
      <c r="I4" s="573"/>
      <c r="J4" s="573"/>
      <c r="AP4" s="574" t="s">
        <v>323</v>
      </c>
      <c r="AQ4" s="574"/>
      <c r="AR4" s="574"/>
      <c r="AS4" s="574"/>
      <c r="AT4" s="574"/>
      <c r="AU4" s="574"/>
      <c r="AV4" s="574"/>
      <c r="AW4" s="574"/>
      <c r="AX4" s="574"/>
      <c r="AY4" s="574"/>
      <c r="AZ4" s="574"/>
      <c r="BA4" s="574"/>
    </row>
    <row r="5" spans="1:53" ht="24.75" customHeight="1">
      <c r="A5" s="576" t="s">
        <v>324</v>
      </c>
      <c r="B5" s="576"/>
      <c r="C5" s="576"/>
      <c r="D5" s="576"/>
      <c r="E5" s="576"/>
      <c r="F5" s="576"/>
      <c r="G5" s="576"/>
      <c r="H5" s="579" t="s">
        <v>325</v>
      </c>
      <c r="I5" s="579"/>
      <c r="J5" s="579"/>
      <c r="AP5" s="573" t="s">
        <v>326</v>
      </c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</row>
    <row r="6" spans="1:53" ht="23.25" customHeight="1">
      <c r="A6" s="576"/>
      <c r="B6" s="576"/>
      <c r="C6" s="576"/>
      <c r="D6" s="576"/>
      <c r="E6" s="576"/>
      <c r="F6" s="576"/>
      <c r="G6" s="576"/>
      <c r="H6" s="579"/>
      <c r="I6" s="579"/>
      <c r="J6" s="579"/>
      <c r="AP6" s="580" t="s">
        <v>314</v>
      </c>
      <c r="AQ6" s="580"/>
      <c r="AR6" s="580"/>
      <c r="AS6" s="580"/>
      <c r="AT6" s="580"/>
      <c r="AU6" s="580"/>
      <c r="AV6" s="580"/>
      <c r="AW6" s="580"/>
      <c r="AX6" s="580"/>
      <c r="AY6" s="580"/>
      <c r="AZ6" s="318"/>
      <c r="BA6" s="318"/>
    </row>
    <row r="7" spans="1:60" s="276" customFormat="1" ht="30" customHeight="1">
      <c r="A7" s="575" t="s">
        <v>289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274"/>
      <c r="BC7" s="275"/>
      <c r="BD7" s="274"/>
      <c r="BH7" s="274"/>
    </row>
    <row r="8" spans="1:56" s="276" customFormat="1" ht="30" customHeight="1">
      <c r="A8" s="575" t="s">
        <v>288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277"/>
      <c r="BC8" s="277"/>
      <c r="BD8" s="277"/>
    </row>
    <row r="9" spans="1:54" s="318" customFormat="1" ht="30" customHeight="1">
      <c r="A9" s="582" t="s">
        <v>336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321"/>
    </row>
    <row r="10" spans="1:54" s="318" customFormat="1" ht="21.75" customHeight="1">
      <c r="A10" s="322"/>
      <c r="B10" s="319"/>
      <c r="C10" s="319"/>
      <c r="D10" s="323"/>
      <c r="E10" s="323"/>
      <c r="F10" s="560" t="s">
        <v>298</v>
      </c>
      <c r="G10" s="560"/>
      <c r="H10" s="560"/>
      <c r="I10" s="560"/>
      <c r="J10" s="560"/>
      <c r="K10" s="323"/>
      <c r="L10" s="323"/>
      <c r="M10" s="323"/>
      <c r="N10" s="561" t="s">
        <v>386</v>
      </c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BB10" s="321"/>
    </row>
    <row r="11" spans="2:54" s="318" customFormat="1" ht="12.75"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581" t="s">
        <v>307</v>
      </c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BB11" s="324"/>
    </row>
    <row r="12" spans="1:52" s="318" customFormat="1" ht="21.75" customHeight="1">
      <c r="A12" s="322"/>
      <c r="B12" s="319"/>
      <c r="C12" s="319"/>
      <c r="D12" s="323"/>
      <c r="E12" s="323"/>
      <c r="F12" s="560" t="s">
        <v>299</v>
      </c>
      <c r="G12" s="560"/>
      <c r="H12" s="560"/>
      <c r="I12" s="560"/>
      <c r="J12" s="560"/>
      <c r="K12" s="323"/>
      <c r="L12" s="323"/>
      <c r="M12" s="323"/>
      <c r="N12" s="561" t="s">
        <v>383</v>
      </c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M12" s="319"/>
      <c r="AN12" s="577" t="s">
        <v>327</v>
      </c>
      <c r="AO12" s="577"/>
      <c r="AP12" s="577"/>
      <c r="AQ12" s="577"/>
      <c r="AR12" s="577"/>
      <c r="AS12" s="578" t="s">
        <v>416</v>
      </c>
      <c r="AT12" s="578"/>
      <c r="AU12" s="578"/>
      <c r="AV12" s="578"/>
      <c r="AW12" s="578"/>
      <c r="AX12" s="578"/>
      <c r="AY12" s="578"/>
      <c r="AZ12" s="578"/>
    </row>
    <row r="13" spans="2:52" s="318" customFormat="1" ht="12.75"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581" t="s">
        <v>290</v>
      </c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P13" s="325"/>
      <c r="AQ13" s="325"/>
      <c r="AR13" s="325"/>
      <c r="AS13" s="557" t="s">
        <v>328</v>
      </c>
      <c r="AT13" s="557"/>
      <c r="AU13" s="557"/>
      <c r="AV13" s="557"/>
      <c r="AW13" s="557"/>
      <c r="AX13" s="557"/>
      <c r="AY13" s="557"/>
      <c r="AZ13" s="557"/>
    </row>
    <row r="14" spans="1:52" s="318" customFormat="1" ht="21.75" customHeight="1">
      <c r="A14" s="326"/>
      <c r="B14" s="319"/>
      <c r="C14" s="319"/>
      <c r="D14" s="323"/>
      <c r="E14" s="323"/>
      <c r="F14" s="583" t="s">
        <v>385</v>
      </c>
      <c r="G14" s="583"/>
      <c r="H14" s="583"/>
      <c r="I14" s="583"/>
      <c r="J14" s="583"/>
      <c r="K14" s="323"/>
      <c r="L14" s="323"/>
      <c r="M14" s="323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M14" s="319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</row>
    <row r="15" spans="2:52" s="318" customFormat="1" ht="12.75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581" t="s">
        <v>291</v>
      </c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S15" s="557"/>
      <c r="AT15" s="557"/>
      <c r="AU15" s="557"/>
      <c r="AV15" s="557"/>
      <c r="AW15" s="557"/>
      <c r="AX15" s="557"/>
      <c r="AY15" s="557"/>
      <c r="AZ15" s="557"/>
    </row>
    <row r="16" spans="1:67" s="318" customFormat="1" ht="21.75" customHeight="1">
      <c r="A16" s="322"/>
      <c r="B16" s="319"/>
      <c r="C16" s="319"/>
      <c r="D16" s="323"/>
      <c r="E16" s="323"/>
      <c r="F16" s="560" t="s">
        <v>300</v>
      </c>
      <c r="G16" s="560"/>
      <c r="H16" s="560"/>
      <c r="I16" s="560"/>
      <c r="J16" s="560"/>
      <c r="K16" s="323"/>
      <c r="L16" s="323"/>
      <c r="M16" s="323"/>
      <c r="N16" s="584" t="s">
        <v>384</v>
      </c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M16" s="319"/>
      <c r="AN16" s="577" t="s">
        <v>329</v>
      </c>
      <c r="AO16" s="577"/>
      <c r="AP16" s="577"/>
      <c r="AQ16" s="577"/>
      <c r="AR16" s="577"/>
      <c r="AS16" s="564" t="s">
        <v>382</v>
      </c>
      <c r="AT16" s="564"/>
      <c r="AU16" s="564"/>
      <c r="AV16" s="564"/>
      <c r="AW16" s="564"/>
      <c r="AX16" s="564"/>
      <c r="AY16" s="564"/>
      <c r="AZ16" s="564"/>
      <c r="BE16" s="558"/>
      <c r="BF16" s="559"/>
      <c r="BG16" s="559"/>
      <c r="BH16" s="559"/>
      <c r="BI16" s="559"/>
      <c r="BJ16" s="559"/>
      <c r="BK16" s="559"/>
      <c r="BL16" s="559"/>
      <c r="BM16" s="559"/>
      <c r="BN16" s="559"/>
      <c r="BO16" s="559"/>
    </row>
    <row r="17" spans="2:67" s="318" customFormat="1" ht="12.75" customHeight="1"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581" t="s">
        <v>292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O17" s="328"/>
      <c r="AP17" s="325"/>
      <c r="AQ17" s="325"/>
      <c r="AR17" s="325"/>
      <c r="AS17" s="557" t="s">
        <v>330</v>
      </c>
      <c r="AT17" s="557"/>
      <c r="AU17" s="557"/>
      <c r="AV17" s="557"/>
      <c r="AW17" s="557"/>
      <c r="AX17" s="557"/>
      <c r="AY17" s="557"/>
      <c r="AZ17" s="557"/>
      <c r="BA17" s="557"/>
      <c r="BH17" s="557"/>
      <c r="BI17" s="557"/>
      <c r="BJ17" s="557"/>
      <c r="BK17" s="557"/>
      <c r="BL17" s="557"/>
      <c r="BM17" s="557"/>
      <c r="BN17" s="557"/>
      <c r="BO17" s="557"/>
    </row>
    <row r="18" spans="1:67" s="318" customFormat="1" ht="21.75" customHeight="1">
      <c r="A18" s="322"/>
      <c r="B18" s="319"/>
      <c r="C18" s="319"/>
      <c r="D18" s="323"/>
      <c r="E18" s="323"/>
      <c r="F18" s="560" t="s">
        <v>301</v>
      </c>
      <c r="G18" s="560"/>
      <c r="H18" s="560"/>
      <c r="I18" s="560"/>
      <c r="J18" s="560"/>
      <c r="K18" s="323"/>
      <c r="L18" s="323"/>
      <c r="M18" s="323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30"/>
      <c r="AK18" s="330"/>
      <c r="AN18" s="577" t="s">
        <v>331</v>
      </c>
      <c r="AO18" s="577"/>
      <c r="AP18" s="577"/>
      <c r="AQ18" s="577"/>
      <c r="AR18" s="577"/>
      <c r="AS18" s="586" t="s">
        <v>410</v>
      </c>
      <c r="AT18" s="586"/>
      <c r="AU18" s="586"/>
      <c r="AV18" s="586"/>
      <c r="AW18" s="586"/>
      <c r="AX18" s="586"/>
      <c r="AY18" s="586"/>
      <c r="AZ18" s="586"/>
      <c r="BE18" s="558"/>
      <c r="BF18" s="559"/>
      <c r="BG18" s="559"/>
      <c r="BH18" s="559"/>
      <c r="BI18" s="559"/>
      <c r="BJ18" s="559"/>
      <c r="BK18" s="559"/>
      <c r="BL18" s="559"/>
      <c r="BM18" s="559"/>
      <c r="BN18" s="559"/>
      <c r="BO18" s="559"/>
    </row>
    <row r="19" spans="2:66" s="318" customFormat="1" ht="12.75" customHeight="1"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581" t="s">
        <v>293</v>
      </c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P19" s="331"/>
      <c r="AQ19" s="585" t="s">
        <v>332</v>
      </c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H19" s="557"/>
      <c r="BI19" s="557"/>
      <c r="BJ19" s="557"/>
      <c r="BK19" s="557"/>
      <c r="BL19" s="557"/>
      <c r="BM19" s="557"/>
      <c r="BN19" s="557"/>
    </row>
    <row r="20" spans="1:66" s="318" customFormat="1" ht="21.75" customHeight="1">
      <c r="A20" s="326"/>
      <c r="B20" s="319"/>
      <c r="C20" s="319"/>
      <c r="D20" s="319"/>
      <c r="E20" s="323"/>
      <c r="F20" s="583" t="s">
        <v>302</v>
      </c>
      <c r="G20" s="583"/>
      <c r="H20" s="583"/>
      <c r="I20" s="583"/>
      <c r="J20" s="583"/>
      <c r="K20" s="323"/>
      <c r="L20" s="323"/>
      <c r="M20" s="323"/>
      <c r="N20" s="561" t="s">
        <v>411</v>
      </c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R20" s="331"/>
      <c r="AS20" s="586"/>
      <c r="AT20" s="586"/>
      <c r="AU20" s="586"/>
      <c r="AV20" s="586"/>
      <c r="AW20" s="586"/>
      <c r="AX20" s="586"/>
      <c r="AY20" s="586"/>
      <c r="AZ20" s="586"/>
      <c r="BE20" s="558"/>
      <c r="BF20" s="559"/>
      <c r="BG20" s="559"/>
      <c r="BH20" s="559"/>
      <c r="BI20" s="559"/>
      <c r="BJ20" s="559"/>
      <c r="BK20" s="559"/>
      <c r="BL20" s="559"/>
      <c r="BM20" s="559"/>
      <c r="BN20" s="559"/>
    </row>
    <row r="21" spans="2:66" s="318" customFormat="1" ht="12.75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581" t="s">
        <v>294</v>
      </c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BG21" s="585"/>
      <c r="BH21" s="585"/>
      <c r="BI21" s="585"/>
      <c r="BJ21" s="585"/>
      <c r="BK21" s="585"/>
      <c r="BL21" s="585"/>
      <c r="BM21" s="585"/>
      <c r="BN21" s="585"/>
    </row>
    <row r="22" spans="1:53" s="318" customFormat="1" ht="39" customHeight="1" thickBot="1">
      <c r="A22" s="587" t="s">
        <v>263</v>
      </c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87"/>
      <c r="AX22" s="587"/>
      <c r="AY22" s="587"/>
      <c r="AZ22" s="587"/>
      <c r="BA22" s="587"/>
    </row>
    <row r="23" spans="1:53" s="244" customFormat="1" ht="18.75" customHeight="1">
      <c r="A23" s="596" t="s">
        <v>262</v>
      </c>
      <c r="B23" s="593" t="s">
        <v>167</v>
      </c>
      <c r="C23" s="478"/>
      <c r="D23" s="478"/>
      <c r="E23" s="567"/>
      <c r="F23" s="477" t="s">
        <v>168</v>
      </c>
      <c r="G23" s="478"/>
      <c r="H23" s="478"/>
      <c r="I23" s="478"/>
      <c r="J23" s="567"/>
      <c r="K23" s="477" t="s">
        <v>169</v>
      </c>
      <c r="L23" s="478"/>
      <c r="M23" s="478"/>
      <c r="N23" s="567"/>
      <c r="O23" s="477" t="s">
        <v>170</v>
      </c>
      <c r="P23" s="478"/>
      <c r="Q23" s="478"/>
      <c r="R23" s="567"/>
      <c r="S23" s="477" t="s">
        <v>171</v>
      </c>
      <c r="T23" s="478"/>
      <c r="U23" s="478"/>
      <c r="V23" s="478"/>
      <c r="W23" s="567"/>
      <c r="X23" s="477" t="s">
        <v>172</v>
      </c>
      <c r="Y23" s="478"/>
      <c r="Z23" s="478"/>
      <c r="AA23" s="567"/>
      <c r="AB23" s="477" t="s">
        <v>173</v>
      </c>
      <c r="AC23" s="478"/>
      <c r="AD23" s="478"/>
      <c r="AE23" s="567"/>
      <c r="AF23" s="477" t="s">
        <v>174</v>
      </c>
      <c r="AG23" s="478"/>
      <c r="AH23" s="478"/>
      <c r="AI23" s="567"/>
      <c r="AJ23" s="477" t="s">
        <v>175</v>
      </c>
      <c r="AK23" s="478"/>
      <c r="AL23" s="478"/>
      <c r="AM23" s="478"/>
      <c r="AN23" s="567"/>
      <c r="AO23" s="477" t="s">
        <v>176</v>
      </c>
      <c r="AP23" s="478"/>
      <c r="AQ23" s="478"/>
      <c r="AR23" s="567"/>
      <c r="AS23" s="478" t="s">
        <v>177</v>
      </c>
      <c r="AT23" s="478"/>
      <c r="AU23" s="478"/>
      <c r="AV23" s="567"/>
      <c r="AW23" s="471" t="s">
        <v>178</v>
      </c>
      <c r="AX23" s="545"/>
      <c r="AY23" s="545"/>
      <c r="AZ23" s="545"/>
      <c r="BA23" s="546"/>
    </row>
    <row r="24" spans="1:53" s="244" customFormat="1" ht="17.25">
      <c r="A24" s="597"/>
      <c r="B24" s="301">
        <v>1</v>
      </c>
      <c r="C24" s="302">
        <v>2</v>
      </c>
      <c r="D24" s="302">
        <v>3</v>
      </c>
      <c r="E24" s="302">
        <v>4</v>
      </c>
      <c r="F24" s="302">
        <v>5</v>
      </c>
      <c r="G24" s="302">
        <v>6</v>
      </c>
      <c r="H24" s="302">
        <v>7</v>
      </c>
      <c r="I24" s="302">
        <v>8</v>
      </c>
      <c r="J24" s="302">
        <v>9</v>
      </c>
      <c r="K24" s="302">
        <v>10</v>
      </c>
      <c r="L24" s="302">
        <v>11</v>
      </c>
      <c r="M24" s="302">
        <v>12</v>
      </c>
      <c r="N24" s="302">
        <v>13</v>
      </c>
      <c r="O24" s="302">
        <v>14</v>
      </c>
      <c r="P24" s="302">
        <v>15</v>
      </c>
      <c r="Q24" s="302">
        <v>16</v>
      </c>
      <c r="R24" s="302">
        <v>17</v>
      </c>
      <c r="S24" s="302">
        <v>18</v>
      </c>
      <c r="T24" s="302">
        <v>19</v>
      </c>
      <c r="U24" s="302">
        <v>20</v>
      </c>
      <c r="V24" s="302">
        <v>21</v>
      </c>
      <c r="W24" s="302">
        <v>22</v>
      </c>
      <c r="X24" s="302">
        <v>23</v>
      </c>
      <c r="Y24" s="302">
        <v>24</v>
      </c>
      <c r="Z24" s="302">
        <v>25</v>
      </c>
      <c r="AA24" s="302">
        <v>26</v>
      </c>
      <c r="AB24" s="302">
        <v>27</v>
      </c>
      <c r="AC24" s="302">
        <v>28</v>
      </c>
      <c r="AD24" s="302">
        <v>29</v>
      </c>
      <c r="AE24" s="302">
        <v>30</v>
      </c>
      <c r="AF24" s="302">
        <v>31</v>
      </c>
      <c r="AG24" s="302">
        <v>32</v>
      </c>
      <c r="AH24" s="302">
        <v>33</v>
      </c>
      <c r="AI24" s="302">
        <v>34</v>
      </c>
      <c r="AJ24" s="302">
        <v>35</v>
      </c>
      <c r="AK24" s="302">
        <v>36</v>
      </c>
      <c r="AL24" s="302">
        <v>37</v>
      </c>
      <c r="AM24" s="302">
        <v>38</v>
      </c>
      <c r="AN24" s="302">
        <v>39</v>
      </c>
      <c r="AO24" s="302">
        <v>40</v>
      </c>
      <c r="AP24" s="302">
        <v>41</v>
      </c>
      <c r="AQ24" s="302">
        <v>42</v>
      </c>
      <c r="AR24" s="302">
        <v>43</v>
      </c>
      <c r="AS24" s="301">
        <v>44</v>
      </c>
      <c r="AT24" s="302">
        <v>45</v>
      </c>
      <c r="AU24" s="302">
        <v>46</v>
      </c>
      <c r="AV24" s="302">
        <v>47</v>
      </c>
      <c r="AW24" s="302">
        <v>48</v>
      </c>
      <c r="AX24" s="302">
        <v>49</v>
      </c>
      <c r="AY24" s="302">
        <v>50</v>
      </c>
      <c r="AZ24" s="302">
        <v>51</v>
      </c>
      <c r="BA24" s="303">
        <v>52</v>
      </c>
    </row>
    <row r="25" spans="1:53" s="244" customFormat="1" ht="18">
      <c r="A25" s="597"/>
      <c r="B25" s="304">
        <v>1</v>
      </c>
      <c r="C25" s="305">
        <v>8</v>
      </c>
      <c r="D25" s="305">
        <v>15</v>
      </c>
      <c r="E25" s="305">
        <v>22</v>
      </c>
      <c r="F25" s="305">
        <v>29</v>
      </c>
      <c r="G25" s="305">
        <v>6</v>
      </c>
      <c r="H25" s="305">
        <v>13</v>
      </c>
      <c r="I25" s="305">
        <v>20</v>
      </c>
      <c r="J25" s="305">
        <v>27</v>
      </c>
      <c r="K25" s="305">
        <v>3</v>
      </c>
      <c r="L25" s="305">
        <v>10</v>
      </c>
      <c r="M25" s="305">
        <v>17</v>
      </c>
      <c r="N25" s="305">
        <v>24</v>
      </c>
      <c r="O25" s="305">
        <v>1</v>
      </c>
      <c r="P25" s="305">
        <v>8</v>
      </c>
      <c r="Q25" s="305">
        <v>15</v>
      </c>
      <c r="R25" s="305">
        <v>22</v>
      </c>
      <c r="S25" s="305">
        <v>29</v>
      </c>
      <c r="T25" s="305">
        <v>5</v>
      </c>
      <c r="U25" s="305">
        <v>12</v>
      </c>
      <c r="V25" s="305">
        <v>19</v>
      </c>
      <c r="W25" s="305">
        <v>26</v>
      </c>
      <c r="X25" s="305">
        <v>2</v>
      </c>
      <c r="Y25" s="305">
        <v>9</v>
      </c>
      <c r="Z25" s="305">
        <v>16</v>
      </c>
      <c r="AA25" s="305">
        <v>23</v>
      </c>
      <c r="AB25" s="305">
        <v>2</v>
      </c>
      <c r="AC25" s="305">
        <v>9</v>
      </c>
      <c r="AD25" s="306">
        <v>16</v>
      </c>
      <c r="AE25" s="305">
        <v>23</v>
      </c>
      <c r="AF25" s="305">
        <v>30</v>
      </c>
      <c r="AG25" s="305">
        <v>6</v>
      </c>
      <c r="AH25" s="305">
        <v>13</v>
      </c>
      <c r="AI25" s="305">
        <v>20</v>
      </c>
      <c r="AJ25" s="305">
        <v>27</v>
      </c>
      <c r="AK25" s="305">
        <v>4</v>
      </c>
      <c r="AL25" s="305">
        <v>11</v>
      </c>
      <c r="AM25" s="305">
        <v>18</v>
      </c>
      <c r="AN25" s="305">
        <v>25</v>
      </c>
      <c r="AO25" s="305">
        <v>1</v>
      </c>
      <c r="AP25" s="305">
        <v>8</v>
      </c>
      <c r="AQ25" s="305">
        <v>15</v>
      </c>
      <c r="AR25" s="305">
        <v>22</v>
      </c>
      <c r="AS25" s="304">
        <v>29</v>
      </c>
      <c r="AT25" s="305">
        <v>6</v>
      </c>
      <c r="AU25" s="305">
        <v>13</v>
      </c>
      <c r="AV25" s="305">
        <v>20</v>
      </c>
      <c r="AW25" s="305">
        <v>27</v>
      </c>
      <c r="AX25" s="305">
        <v>3</v>
      </c>
      <c r="AY25" s="305">
        <v>10</v>
      </c>
      <c r="AZ25" s="305">
        <v>17</v>
      </c>
      <c r="BA25" s="307">
        <v>24</v>
      </c>
    </row>
    <row r="26" spans="1:53" s="244" customFormat="1" ht="18" thickBot="1">
      <c r="A26" s="598"/>
      <c r="B26" s="304">
        <v>7</v>
      </c>
      <c r="C26" s="305">
        <v>14</v>
      </c>
      <c r="D26" s="305">
        <v>21</v>
      </c>
      <c r="E26" s="305">
        <v>28</v>
      </c>
      <c r="F26" s="305">
        <v>5</v>
      </c>
      <c r="G26" s="305">
        <v>12</v>
      </c>
      <c r="H26" s="305">
        <v>19</v>
      </c>
      <c r="I26" s="305">
        <v>26</v>
      </c>
      <c r="J26" s="305">
        <v>2</v>
      </c>
      <c r="K26" s="305">
        <v>9</v>
      </c>
      <c r="L26" s="305">
        <v>16</v>
      </c>
      <c r="M26" s="305">
        <v>23</v>
      </c>
      <c r="N26" s="305">
        <v>30</v>
      </c>
      <c r="O26" s="305">
        <v>7</v>
      </c>
      <c r="P26" s="305">
        <v>14</v>
      </c>
      <c r="Q26" s="305">
        <v>21</v>
      </c>
      <c r="R26" s="305">
        <v>28</v>
      </c>
      <c r="S26" s="305">
        <v>4</v>
      </c>
      <c r="T26" s="305">
        <v>11</v>
      </c>
      <c r="U26" s="308">
        <v>18</v>
      </c>
      <c r="V26" s="308">
        <v>25</v>
      </c>
      <c r="W26" s="308">
        <v>1</v>
      </c>
      <c r="X26" s="308">
        <v>8</v>
      </c>
      <c r="Y26" s="305">
        <v>15</v>
      </c>
      <c r="Z26" s="305">
        <v>22</v>
      </c>
      <c r="AA26" s="305">
        <v>1</v>
      </c>
      <c r="AB26" s="305">
        <v>8</v>
      </c>
      <c r="AC26" s="305">
        <v>15</v>
      </c>
      <c r="AD26" s="305">
        <v>22</v>
      </c>
      <c r="AE26" s="305">
        <v>29</v>
      </c>
      <c r="AF26" s="305">
        <v>5</v>
      </c>
      <c r="AG26" s="305">
        <v>12</v>
      </c>
      <c r="AH26" s="305">
        <v>19</v>
      </c>
      <c r="AI26" s="305">
        <v>26</v>
      </c>
      <c r="AJ26" s="305">
        <v>3</v>
      </c>
      <c r="AK26" s="305">
        <v>10</v>
      </c>
      <c r="AL26" s="305">
        <v>17</v>
      </c>
      <c r="AM26" s="305">
        <v>24</v>
      </c>
      <c r="AN26" s="305">
        <v>31</v>
      </c>
      <c r="AO26" s="308">
        <v>7</v>
      </c>
      <c r="AP26" s="308">
        <v>14</v>
      </c>
      <c r="AQ26" s="308">
        <v>21</v>
      </c>
      <c r="AR26" s="308">
        <v>28</v>
      </c>
      <c r="AS26" s="304">
        <v>5</v>
      </c>
      <c r="AT26" s="305">
        <v>12</v>
      </c>
      <c r="AU26" s="305">
        <v>19</v>
      </c>
      <c r="AV26" s="305">
        <v>26</v>
      </c>
      <c r="AW26" s="305">
        <v>2</v>
      </c>
      <c r="AX26" s="305">
        <v>9</v>
      </c>
      <c r="AY26" s="305">
        <v>16</v>
      </c>
      <c r="AZ26" s="305">
        <v>23</v>
      </c>
      <c r="BA26" s="307">
        <v>30</v>
      </c>
    </row>
    <row r="27" spans="1:53" s="244" customFormat="1" ht="15.75" thickBot="1">
      <c r="A27" s="245"/>
      <c r="B27" s="309">
        <v>1</v>
      </c>
      <c r="C27" s="310">
        <v>2</v>
      </c>
      <c r="D27" s="310">
        <v>3</v>
      </c>
      <c r="E27" s="310">
        <v>4</v>
      </c>
      <c r="F27" s="310">
        <v>5</v>
      </c>
      <c r="G27" s="310">
        <v>6</v>
      </c>
      <c r="H27" s="310">
        <v>7</v>
      </c>
      <c r="I27" s="310">
        <v>8</v>
      </c>
      <c r="J27" s="310">
        <v>9</v>
      </c>
      <c r="K27" s="310">
        <v>10</v>
      </c>
      <c r="L27" s="310">
        <v>11</v>
      </c>
      <c r="M27" s="310">
        <v>12</v>
      </c>
      <c r="N27" s="310">
        <v>13</v>
      </c>
      <c r="O27" s="310">
        <v>14</v>
      </c>
      <c r="P27" s="310">
        <v>15</v>
      </c>
      <c r="Q27" s="310">
        <v>16</v>
      </c>
      <c r="R27" s="310"/>
      <c r="S27" s="310"/>
      <c r="T27" s="310"/>
      <c r="U27" s="310"/>
      <c r="V27" s="310"/>
      <c r="W27" s="310">
        <v>1</v>
      </c>
      <c r="X27" s="310">
        <v>2</v>
      </c>
      <c r="Y27" s="310">
        <v>3</v>
      </c>
      <c r="Z27" s="310">
        <v>4</v>
      </c>
      <c r="AA27" s="310">
        <v>5</v>
      </c>
      <c r="AB27" s="310">
        <v>6</v>
      </c>
      <c r="AC27" s="310">
        <v>7</v>
      </c>
      <c r="AD27" s="310">
        <v>8</v>
      </c>
      <c r="AE27" s="310">
        <v>9</v>
      </c>
      <c r="AF27" s="310">
        <v>10</v>
      </c>
      <c r="AG27" s="310">
        <v>11</v>
      </c>
      <c r="AH27" s="310">
        <v>12</v>
      </c>
      <c r="AI27" s="310">
        <v>13</v>
      </c>
      <c r="AJ27" s="310">
        <v>14</v>
      </c>
      <c r="AK27" s="310">
        <v>15</v>
      </c>
      <c r="AL27" s="310">
        <v>16</v>
      </c>
      <c r="AM27" s="310">
        <v>17</v>
      </c>
      <c r="AN27" s="310">
        <v>18</v>
      </c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1"/>
    </row>
    <row r="28" spans="1:53" s="244" customFormat="1" ht="18" thickBot="1">
      <c r="A28" s="298" t="s">
        <v>198</v>
      </c>
      <c r="B28" s="312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286" t="s">
        <v>412</v>
      </c>
      <c r="S28" s="287" t="s">
        <v>217</v>
      </c>
      <c r="T28" s="288" t="s">
        <v>217</v>
      </c>
      <c r="U28" s="289" t="s">
        <v>217</v>
      </c>
      <c r="V28" s="288" t="s">
        <v>217</v>
      </c>
      <c r="W28" s="313" t="s">
        <v>217</v>
      </c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 t="s">
        <v>412</v>
      </c>
      <c r="AO28" s="286" t="s">
        <v>296</v>
      </c>
      <c r="AP28" s="287" t="s">
        <v>217</v>
      </c>
      <c r="AQ28" s="288" t="s">
        <v>217</v>
      </c>
      <c r="AR28" s="289" t="s">
        <v>217</v>
      </c>
      <c r="AS28" s="289" t="s">
        <v>217</v>
      </c>
      <c r="AT28" s="289" t="s">
        <v>217</v>
      </c>
      <c r="AU28" s="289" t="s">
        <v>217</v>
      </c>
      <c r="AV28" s="289" t="s">
        <v>217</v>
      </c>
      <c r="AW28" s="289" t="s">
        <v>217</v>
      </c>
      <c r="AX28" s="289" t="s">
        <v>217</v>
      </c>
      <c r="AY28" s="289" t="s">
        <v>217</v>
      </c>
      <c r="AZ28" s="289" t="s">
        <v>217</v>
      </c>
      <c r="BA28" s="314" t="s">
        <v>217</v>
      </c>
    </row>
    <row r="29" spans="1:53" s="244" customFormat="1" ht="18.75" thickBot="1" thickTop="1">
      <c r="A29" s="299" t="s">
        <v>200</v>
      </c>
      <c r="B29" s="315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290" t="s">
        <v>412</v>
      </c>
      <c r="S29" s="291" t="s">
        <v>296</v>
      </c>
      <c r="T29" s="292" t="s">
        <v>217</v>
      </c>
      <c r="U29" s="293" t="s">
        <v>217</v>
      </c>
      <c r="V29" s="292" t="s">
        <v>217</v>
      </c>
      <c r="W29" s="316" t="s">
        <v>217</v>
      </c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290"/>
      <c r="AN29" s="291" t="s">
        <v>412</v>
      </c>
      <c r="AO29" s="292" t="s">
        <v>296</v>
      </c>
      <c r="AP29" s="291" t="s">
        <v>296</v>
      </c>
      <c r="AQ29" s="292" t="s">
        <v>296</v>
      </c>
      <c r="AR29" s="293" t="s">
        <v>217</v>
      </c>
      <c r="AS29" s="293" t="s">
        <v>217</v>
      </c>
      <c r="AT29" s="293" t="s">
        <v>217</v>
      </c>
      <c r="AU29" s="293" t="s">
        <v>217</v>
      </c>
      <c r="AV29" s="293" t="s">
        <v>217</v>
      </c>
      <c r="AW29" s="293" t="s">
        <v>217</v>
      </c>
      <c r="AX29" s="293" t="s">
        <v>217</v>
      </c>
      <c r="AY29" s="293" t="s">
        <v>217</v>
      </c>
      <c r="AZ29" s="293" t="s">
        <v>217</v>
      </c>
      <c r="BA29" s="317" t="s">
        <v>217</v>
      </c>
    </row>
    <row r="30" spans="1:53" s="244" customFormat="1" ht="18.75" thickBot="1" thickTop="1">
      <c r="A30" s="299" t="s">
        <v>201</v>
      </c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290" t="s">
        <v>412</v>
      </c>
      <c r="S30" s="291" t="s">
        <v>217</v>
      </c>
      <c r="T30" s="292" t="s">
        <v>217</v>
      </c>
      <c r="U30" s="293" t="s">
        <v>217</v>
      </c>
      <c r="V30" s="292" t="s">
        <v>217</v>
      </c>
      <c r="W30" s="316" t="s">
        <v>217</v>
      </c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290"/>
      <c r="AN30" s="291" t="s">
        <v>412</v>
      </c>
      <c r="AO30" s="292" t="s">
        <v>217</v>
      </c>
      <c r="AP30" s="291" t="s">
        <v>217</v>
      </c>
      <c r="AQ30" s="292" t="s">
        <v>217</v>
      </c>
      <c r="AR30" s="293" t="s">
        <v>217</v>
      </c>
      <c r="AS30" s="293" t="s">
        <v>217</v>
      </c>
      <c r="AT30" s="293" t="s">
        <v>217</v>
      </c>
      <c r="AU30" s="293" t="s">
        <v>217</v>
      </c>
      <c r="AV30" s="293" t="s">
        <v>217</v>
      </c>
      <c r="AW30" s="293" t="s">
        <v>217</v>
      </c>
      <c r="AX30" s="293" t="s">
        <v>217</v>
      </c>
      <c r="AY30" s="293" t="s">
        <v>217</v>
      </c>
      <c r="AZ30" s="293" t="s">
        <v>217</v>
      </c>
      <c r="BA30" s="317" t="s">
        <v>217</v>
      </c>
    </row>
    <row r="31" spans="1:53" s="244" customFormat="1" ht="18.75" thickBot="1" thickTop="1">
      <c r="A31" s="300" t="s">
        <v>202</v>
      </c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94"/>
      <c r="S31" s="295"/>
      <c r="T31" s="296"/>
      <c r="U31" s="297"/>
      <c r="V31" s="296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94"/>
      <c r="AJ31" s="295"/>
      <c r="AK31" s="296"/>
      <c r="AL31" s="294"/>
      <c r="AM31" s="295"/>
      <c r="AN31" s="295"/>
      <c r="AO31" s="296"/>
      <c r="AP31" s="294"/>
      <c r="AQ31" s="296"/>
      <c r="AR31" s="280"/>
      <c r="AS31" s="281"/>
      <c r="AT31" s="281"/>
      <c r="AU31" s="281"/>
      <c r="AV31" s="281"/>
      <c r="AW31" s="281"/>
      <c r="AX31" s="281"/>
      <c r="AY31" s="281"/>
      <c r="AZ31" s="281"/>
      <c r="BA31" s="282"/>
    </row>
    <row r="32" spans="1:53" ht="9.75" customHeight="1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</row>
    <row r="33" spans="1:53" s="226" customFormat="1" ht="19.5" customHeight="1">
      <c r="A33" s="594" t="s">
        <v>387</v>
      </c>
      <c r="B33" s="594"/>
      <c r="C33" s="594"/>
      <c r="D33" s="594"/>
      <c r="E33" s="595"/>
      <c r="F33" s="305"/>
      <c r="G33" s="332" t="s">
        <v>295</v>
      </c>
      <c r="H33" s="590" t="s">
        <v>303</v>
      </c>
      <c r="I33" s="590"/>
      <c r="J33" s="590"/>
      <c r="K33" s="590"/>
      <c r="L33" s="590"/>
      <c r="M33" s="590"/>
      <c r="N33" s="333"/>
      <c r="O33" s="305" t="s">
        <v>412</v>
      </c>
      <c r="P33" s="203" t="s">
        <v>295</v>
      </c>
      <c r="Q33" s="591" t="s">
        <v>413</v>
      </c>
      <c r="R33" s="591"/>
      <c r="S33" s="591"/>
      <c r="T33" s="591"/>
      <c r="U33" s="591"/>
      <c r="V33" s="195"/>
      <c r="W33" s="396" t="s">
        <v>308</v>
      </c>
      <c r="X33" s="203" t="s">
        <v>295</v>
      </c>
      <c r="Y33" s="590" t="s">
        <v>309</v>
      </c>
      <c r="Z33" s="590"/>
      <c r="AA33" s="590"/>
      <c r="AB33" s="590"/>
      <c r="AC33" s="590"/>
      <c r="AD33" s="590"/>
      <c r="AM33" s="215"/>
      <c r="AN33" s="334"/>
      <c r="AO33" s="335"/>
      <c r="AP33" s="335"/>
      <c r="AQ33" s="215"/>
      <c r="AY33" s="215"/>
      <c r="AZ33" s="215"/>
      <c r="BA33" s="334"/>
    </row>
    <row r="34" spans="1:53" s="333" customFormat="1" ht="9.75" customHeight="1">
      <c r="A34" s="205"/>
      <c r="B34" s="205"/>
      <c r="C34" s="205"/>
      <c r="D34" s="205"/>
      <c r="E34" s="205"/>
      <c r="F34" s="203"/>
      <c r="G34" s="332"/>
      <c r="H34" s="195"/>
      <c r="I34" s="195"/>
      <c r="J34" s="195"/>
      <c r="K34" s="195"/>
      <c r="L34" s="195"/>
      <c r="M34" s="195"/>
      <c r="N34" s="203"/>
      <c r="O34" s="336"/>
      <c r="P34" s="203"/>
      <c r="Q34" s="337"/>
      <c r="R34" s="337"/>
      <c r="S34" s="337"/>
      <c r="T34" s="337"/>
      <c r="U34" s="337"/>
      <c r="V34" s="195"/>
      <c r="W34" s="336"/>
      <c r="X34" s="203"/>
      <c r="Y34" s="195"/>
      <c r="Z34" s="195"/>
      <c r="AA34" s="195"/>
      <c r="AB34" s="195"/>
      <c r="AC34" s="195"/>
      <c r="AD34" s="195"/>
      <c r="AF34" s="226"/>
      <c r="AG34" s="226"/>
      <c r="AH34" s="226"/>
      <c r="AI34" s="226"/>
      <c r="AJ34" s="226"/>
      <c r="AK34" s="226"/>
      <c r="AL34" s="226"/>
      <c r="AM34" s="215"/>
      <c r="AN34" s="334"/>
      <c r="AO34" s="335"/>
      <c r="AP34" s="335"/>
      <c r="AQ34" s="215"/>
      <c r="AY34" s="215"/>
      <c r="AZ34" s="215"/>
      <c r="BA34" s="215"/>
    </row>
    <row r="35" spans="1:76" s="226" customFormat="1" ht="19.5" customHeight="1">
      <c r="A35" s="338"/>
      <c r="B35" s="339"/>
      <c r="C35" s="339"/>
      <c r="D35" s="339"/>
      <c r="E35" s="214"/>
      <c r="F35" s="305" t="s">
        <v>296</v>
      </c>
      <c r="G35" s="203" t="s">
        <v>295</v>
      </c>
      <c r="H35" s="590" t="s">
        <v>297</v>
      </c>
      <c r="I35" s="590"/>
      <c r="J35" s="590"/>
      <c r="K35" s="590"/>
      <c r="L35" s="590"/>
      <c r="M35" s="590"/>
      <c r="N35" s="333"/>
      <c r="O35" s="305" t="s">
        <v>217</v>
      </c>
      <c r="P35" s="203" t="s">
        <v>295</v>
      </c>
      <c r="Q35" s="591" t="s">
        <v>185</v>
      </c>
      <c r="R35" s="591"/>
      <c r="S35" s="591"/>
      <c r="T35" s="591"/>
      <c r="U35" s="591"/>
      <c r="V35" s="195"/>
      <c r="W35" s="305" t="s">
        <v>310</v>
      </c>
      <c r="X35" s="203" t="s">
        <v>295</v>
      </c>
      <c r="Y35" s="590" t="s">
        <v>311</v>
      </c>
      <c r="Z35" s="590"/>
      <c r="AA35" s="590"/>
      <c r="AB35" s="590"/>
      <c r="AC35" s="590"/>
      <c r="AD35" s="590"/>
      <c r="AM35" s="215"/>
      <c r="AN35" s="334"/>
      <c r="AO35" s="335"/>
      <c r="AP35" s="33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334"/>
      <c r="BU35" s="565">
        <v>6</v>
      </c>
      <c r="BV35" s="566"/>
      <c r="BW35" s="562">
        <v>1</v>
      </c>
      <c r="BX35" s="563"/>
    </row>
    <row r="36" spans="1:53" s="318" customFormat="1" ht="24.75" customHeight="1" thickBot="1">
      <c r="A36" s="589" t="s">
        <v>333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Q36" s="588" t="s">
        <v>334</v>
      </c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D36" s="592" t="s">
        <v>313</v>
      </c>
      <c r="AE36" s="592"/>
      <c r="AF36" s="592"/>
      <c r="AG36" s="592"/>
      <c r="AH36" s="592"/>
      <c r="AI36" s="592"/>
      <c r="AJ36" s="592"/>
      <c r="AK36" s="592"/>
      <c r="AL36" s="592"/>
      <c r="AM36" s="592"/>
      <c r="AN36" s="592"/>
      <c r="AO36" s="592"/>
      <c r="AP36" s="592"/>
      <c r="AQ36" s="592"/>
      <c r="AR36" s="592"/>
      <c r="AS36" s="592"/>
      <c r="AT36" s="592"/>
      <c r="AU36" s="592"/>
      <c r="AV36" s="592"/>
      <c r="AW36" s="592"/>
      <c r="AX36" s="592"/>
      <c r="AY36" s="592"/>
      <c r="AZ36" s="592"/>
      <c r="BA36" s="592"/>
    </row>
    <row r="37" spans="1:54" s="345" customFormat="1" ht="109.5" customHeight="1" thickBot="1">
      <c r="A37" s="340" t="s">
        <v>262</v>
      </c>
      <c r="B37" s="599" t="s">
        <v>279</v>
      </c>
      <c r="C37" s="600"/>
      <c r="D37" s="601" t="s">
        <v>414</v>
      </c>
      <c r="E37" s="602"/>
      <c r="F37" s="601" t="s">
        <v>297</v>
      </c>
      <c r="G37" s="602"/>
      <c r="H37" s="601" t="s">
        <v>309</v>
      </c>
      <c r="I37" s="602"/>
      <c r="J37" s="601" t="s">
        <v>311</v>
      </c>
      <c r="K37" s="602"/>
      <c r="L37" s="600" t="s">
        <v>185</v>
      </c>
      <c r="M37" s="608"/>
      <c r="N37" s="609" t="s">
        <v>280</v>
      </c>
      <c r="O37" s="610"/>
      <c r="P37" s="344"/>
      <c r="Q37" s="612" t="s">
        <v>266</v>
      </c>
      <c r="R37" s="613"/>
      <c r="S37" s="613"/>
      <c r="T37" s="613"/>
      <c r="U37" s="613"/>
      <c r="V37" s="613"/>
      <c r="W37" s="613"/>
      <c r="X37" s="613"/>
      <c r="Y37" s="614"/>
      <c r="Z37" s="342" t="s">
        <v>32</v>
      </c>
      <c r="AA37" s="341" t="s">
        <v>265</v>
      </c>
      <c r="AB37" s="343" t="s">
        <v>312</v>
      </c>
      <c r="AD37" s="612" t="s">
        <v>388</v>
      </c>
      <c r="AE37" s="613"/>
      <c r="AF37" s="613"/>
      <c r="AG37" s="613"/>
      <c r="AH37" s="613"/>
      <c r="AI37" s="613"/>
      <c r="AJ37" s="613"/>
      <c r="AK37" s="613"/>
      <c r="AL37" s="613"/>
      <c r="AM37" s="613"/>
      <c r="AN37" s="613" t="s">
        <v>335</v>
      </c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4"/>
      <c r="AZ37" s="342" t="s">
        <v>32</v>
      </c>
      <c r="BA37" s="343" t="s">
        <v>265</v>
      </c>
      <c r="BB37" s="318"/>
    </row>
    <row r="38" spans="1:54" s="345" customFormat="1" ht="34.5" customHeight="1">
      <c r="A38" s="346" t="s">
        <v>198</v>
      </c>
      <c r="B38" s="634">
        <v>32</v>
      </c>
      <c r="C38" s="491"/>
      <c r="D38" s="477">
        <v>2</v>
      </c>
      <c r="E38" s="567"/>
      <c r="F38" s="477">
        <v>1</v>
      </c>
      <c r="G38" s="567"/>
      <c r="H38" s="477"/>
      <c r="I38" s="567"/>
      <c r="J38" s="477"/>
      <c r="K38" s="567"/>
      <c r="L38" s="491">
        <v>17</v>
      </c>
      <c r="M38" s="604"/>
      <c r="N38" s="606">
        <f>SUM(B38:M38)</f>
        <v>52</v>
      </c>
      <c r="O38" s="607"/>
      <c r="P38" s="347"/>
      <c r="Q38" s="615"/>
      <c r="R38" s="616"/>
      <c r="S38" s="616"/>
      <c r="T38" s="616"/>
      <c r="U38" s="616"/>
      <c r="V38" s="616"/>
      <c r="W38" s="616"/>
      <c r="X38" s="616"/>
      <c r="Y38" s="617"/>
      <c r="Z38" s="348"/>
      <c r="AA38" s="349"/>
      <c r="AB38" s="350"/>
      <c r="AD38" s="618"/>
      <c r="AE38" s="619"/>
      <c r="AF38" s="619"/>
      <c r="AG38" s="619"/>
      <c r="AH38" s="619"/>
      <c r="AI38" s="619"/>
      <c r="AJ38" s="619"/>
      <c r="AK38" s="619"/>
      <c r="AL38" s="619"/>
      <c r="AM38" s="619"/>
      <c r="AN38" s="626"/>
      <c r="AO38" s="627"/>
      <c r="AP38" s="627"/>
      <c r="AQ38" s="627"/>
      <c r="AR38" s="627"/>
      <c r="AS38" s="627"/>
      <c r="AT38" s="627"/>
      <c r="AU38" s="627"/>
      <c r="AV38" s="627"/>
      <c r="AW38" s="627"/>
      <c r="AX38" s="627"/>
      <c r="AY38" s="628"/>
      <c r="AZ38" s="625"/>
      <c r="BA38" s="611"/>
      <c r="BB38" s="318"/>
    </row>
    <row r="39" spans="1:54" s="345" customFormat="1" ht="34.5" customHeight="1">
      <c r="A39" s="351" t="s">
        <v>200</v>
      </c>
      <c r="B39" s="555">
        <v>32</v>
      </c>
      <c r="C39" s="556"/>
      <c r="D39" s="500">
        <v>2</v>
      </c>
      <c r="E39" s="605"/>
      <c r="F39" s="500">
        <v>4</v>
      </c>
      <c r="G39" s="605"/>
      <c r="H39" s="500"/>
      <c r="I39" s="605"/>
      <c r="J39" s="500"/>
      <c r="K39" s="605"/>
      <c r="L39" s="556">
        <v>14</v>
      </c>
      <c r="M39" s="603"/>
      <c r="N39" s="606">
        <f>SUM(B39:M39)</f>
        <v>52</v>
      </c>
      <c r="O39" s="607"/>
      <c r="P39" s="347"/>
      <c r="Q39" s="622"/>
      <c r="R39" s="623"/>
      <c r="S39" s="623"/>
      <c r="T39" s="623"/>
      <c r="U39" s="623"/>
      <c r="V39" s="623"/>
      <c r="W39" s="623"/>
      <c r="X39" s="623"/>
      <c r="Y39" s="624"/>
      <c r="Z39" s="352"/>
      <c r="AA39" s="353"/>
      <c r="AB39" s="354"/>
      <c r="AD39" s="620"/>
      <c r="AE39" s="621"/>
      <c r="AF39" s="621"/>
      <c r="AG39" s="621"/>
      <c r="AH39" s="621"/>
      <c r="AI39" s="621"/>
      <c r="AJ39" s="621"/>
      <c r="AK39" s="621"/>
      <c r="AL39" s="621"/>
      <c r="AM39" s="621"/>
      <c r="AN39" s="629"/>
      <c r="AO39" s="630"/>
      <c r="AP39" s="630"/>
      <c r="AQ39" s="630"/>
      <c r="AR39" s="630"/>
      <c r="AS39" s="630"/>
      <c r="AT39" s="630"/>
      <c r="AU39" s="630"/>
      <c r="AV39" s="630"/>
      <c r="AW39" s="630"/>
      <c r="AX39" s="630"/>
      <c r="AY39" s="631"/>
      <c r="AZ39" s="555"/>
      <c r="BA39" s="603"/>
      <c r="BB39" s="318"/>
    </row>
    <row r="40" spans="1:54" s="345" customFormat="1" ht="34.5" customHeight="1" thickBot="1">
      <c r="A40" s="351" t="s">
        <v>339</v>
      </c>
      <c r="B40" s="555">
        <v>32</v>
      </c>
      <c r="C40" s="556"/>
      <c r="D40" s="500">
        <v>2</v>
      </c>
      <c r="E40" s="605"/>
      <c r="F40" s="500">
        <v>0</v>
      </c>
      <c r="G40" s="605"/>
      <c r="H40" s="500"/>
      <c r="I40" s="605"/>
      <c r="J40" s="500"/>
      <c r="K40" s="605"/>
      <c r="L40" s="556">
        <v>18</v>
      </c>
      <c r="M40" s="603"/>
      <c r="N40" s="606">
        <f>SUM(B40:M40)</f>
        <v>52</v>
      </c>
      <c r="O40" s="607"/>
      <c r="P40" s="347"/>
      <c r="Q40" s="640"/>
      <c r="R40" s="641"/>
      <c r="S40" s="641"/>
      <c r="T40" s="641"/>
      <c r="U40" s="641"/>
      <c r="V40" s="641"/>
      <c r="W40" s="641"/>
      <c r="X40" s="641"/>
      <c r="Y40" s="642"/>
      <c r="Z40" s="355"/>
      <c r="AA40" s="356"/>
      <c r="AB40" s="357"/>
      <c r="AD40" s="620"/>
      <c r="AE40" s="621"/>
      <c r="AF40" s="621"/>
      <c r="AG40" s="621"/>
      <c r="AH40" s="621"/>
      <c r="AI40" s="621"/>
      <c r="AJ40" s="621"/>
      <c r="AK40" s="621"/>
      <c r="AL40" s="621"/>
      <c r="AM40" s="621"/>
      <c r="AN40" s="629"/>
      <c r="AO40" s="630"/>
      <c r="AP40" s="630"/>
      <c r="AQ40" s="630"/>
      <c r="AR40" s="630"/>
      <c r="AS40" s="630"/>
      <c r="AT40" s="630"/>
      <c r="AU40" s="630"/>
      <c r="AV40" s="630"/>
      <c r="AW40" s="630"/>
      <c r="AX40" s="630"/>
      <c r="AY40" s="631"/>
      <c r="AZ40" s="555"/>
      <c r="BA40" s="603"/>
      <c r="BB40" s="318"/>
    </row>
    <row r="41" spans="1:54" s="345" customFormat="1" ht="34.5" customHeight="1" thickBot="1">
      <c r="A41" s="358" t="s">
        <v>202</v>
      </c>
      <c r="B41" s="637"/>
      <c r="C41" s="638"/>
      <c r="D41" s="632"/>
      <c r="E41" s="633"/>
      <c r="F41" s="632"/>
      <c r="G41" s="633"/>
      <c r="H41" s="632"/>
      <c r="I41" s="633"/>
      <c r="J41" s="632"/>
      <c r="K41" s="633"/>
      <c r="L41" s="638"/>
      <c r="M41" s="639"/>
      <c r="N41" s="606"/>
      <c r="O41" s="607"/>
      <c r="P41" s="347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59"/>
      <c r="AD41" s="620"/>
      <c r="AE41" s="621"/>
      <c r="AF41" s="621"/>
      <c r="AG41" s="621"/>
      <c r="AH41" s="621"/>
      <c r="AI41" s="621"/>
      <c r="AJ41" s="621"/>
      <c r="AK41" s="621"/>
      <c r="AL41" s="621"/>
      <c r="AM41" s="621"/>
      <c r="AN41" s="629"/>
      <c r="AO41" s="630"/>
      <c r="AP41" s="630"/>
      <c r="AQ41" s="630"/>
      <c r="AR41" s="630"/>
      <c r="AS41" s="630"/>
      <c r="AT41" s="630"/>
      <c r="AU41" s="630"/>
      <c r="AV41" s="630"/>
      <c r="AW41" s="630"/>
      <c r="AX41" s="630"/>
      <c r="AY41" s="631"/>
      <c r="AZ41" s="555"/>
      <c r="BA41" s="603"/>
      <c r="BB41" s="318"/>
    </row>
    <row r="42" spans="1:54" s="345" customFormat="1" ht="34.5" customHeight="1" thickBot="1">
      <c r="A42" s="360" t="s">
        <v>264</v>
      </c>
      <c r="B42" s="612">
        <f>SUM(B38:C41)</f>
        <v>96</v>
      </c>
      <c r="C42" s="613"/>
      <c r="D42" s="635">
        <f>SUM(D38:E41)</f>
        <v>6</v>
      </c>
      <c r="E42" s="636"/>
      <c r="F42" s="635">
        <f>SUM(F38:G41)</f>
        <v>5</v>
      </c>
      <c r="G42" s="636"/>
      <c r="H42" s="635">
        <f>SUM(H38:I41)</f>
        <v>0</v>
      </c>
      <c r="I42" s="636"/>
      <c r="J42" s="635">
        <f>SUM(J38:K41)</f>
        <v>0</v>
      </c>
      <c r="K42" s="636"/>
      <c r="L42" s="613">
        <f>SUM(L38:M41)</f>
        <v>49</v>
      </c>
      <c r="M42" s="614"/>
      <c r="N42" s="612">
        <f>SUM(N38:O41)</f>
        <v>156</v>
      </c>
      <c r="O42" s="614"/>
      <c r="P42" s="347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361"/>
      <c r="AD42" s="643"/>
      <c r="AE42" s="644"/>
      <c r="AF42" s="644"/>
      <c r="AG42" s="644"/>
      <c r="AH42" s="644"/>
      <c r="AI42" s="644"/>
      <c r="AJ42" s="644"/>
      <c r="AK42" s="644"/>
      <c r="AL42" s="644"/>
      <c r="AM42" s="644"/>
      <c r="AN42" s="645"/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7"/>
      <c r="AZ42" s="637"/>
      <c r="BA42" s="639"/>
      <c r="BB42" s="318"/>
    </row>
    <row r="44" spans="18:20" ht="15.75" customHeight="1">
      <c r="R44" s="285"/>
      <c r="S44" s="285"/>
      <c r="T44" s="285"/>
    </row>
  </sheetData>
  <sheetProtection/>
  <mergeCells count="130">
    <mergeCell ref="AZ40:AZ42"/>
    <mergeCell ref="BA40:BA42"/>
    <mergeCell ref="Q40:Y40"/>
    <mergeCell ref="AD40:AM42"/>
    <mergeCell ref="L41:M41"/>
    <mergeCell ref="AN40:AY42"/>
    <mergeCell ref="N40:O40"/>
    <mergeCell ref="L42:M42"/>
    <mergeCell ref="N42:O42"/>
    <mergeCell ref="J41:K41"/>
    <mergeCell ref="N41:O41"/>
    <mergeCell ref="J40:K40"/>
    <mergeCell ref="L40:M40"/>
    <mergeCell ref="J42:K42"/>
    <mergeCell ref="B42:C42"/>
    <mergeCell ref="D42:E42"/>
    <mergeCell ref="F42:G42"/>
    <mergeCell ref="H42:I42"/>
    <mergeCell ref="B41:C41"/>
    <mergeCell ref="D41:E41"/>
    <mergeCell ref="F41:G41"/>
    <mergeCell ref="H41:I41"/>
    <mergeCell ref="F38:G38"/>
    <mergeCell ref="H38:I38"/>
    <mergeCell ref="B38:C38"/>
    <mergeCell ref="D38:E38"/>
    <mergeCell ref="B40:C40"/>
    <mergeCell ref="D40:E40"/>
    <mergeCell ref="F40:G40"/>
    <mergeCell ref="H40:I40"/>
    <mergeCell ref="BA38:BA39"/>
    <mergeCell ref="Q37:Y37"/>
    <mergeCell ref="AD37:AM37"/>
    <mergeCell ref="Q38:Y38"/>
    <mergeCell ref="AD38:AM39"/>
    <mergeCell ref="Q39:Y39"/>
    <mergeCell ref="AZ38:AZ39"/>
    <mergeCell ref="AN37:AY37"/>
    <mergeCell ref="AN38:AY39"/>
    <mergeCell ref="N39:O39"/>
    <mergeCell ref="J38:K38"/>
    <mergeCell ref="J39:K39"/>
    <mergeCell ref="J37:K37"/>
    <mergeCell ref="L37:M37"/>
    <mergeCell ref="N37:O37"/>
    <mergeCell ref="N38:O38"/>
    <mergeCell ref="B37:C37"/>
    <mergeCell ref="D37:E37"/>
    <mergeCell ref="F37:G37"/>
    <mergeCell ref="H37:I37"/>
    <mergeCell ref="L39:M39"/>
    <mergeCell ref="L38:M38"/>
    <mergeCell ref="B39:C39"/>
    <mergeCell ref="D39:E39"/>
    <mergeCell ref="F39:G39"/>
    <mergeCell ref="H39:I39"/>
    <mergeCell ref="B23:E23"/>
    <mergeCell ref="F23:J23"/>
    <mergeCell ref="K23:N23"/>
    <mergeCell ref="A33:E33"/>
    <mergeCell ref="A23:A26"/>
    <mergeCell ref="H33:M33"/>
    <mergeCell ref="Q36:AB36"/>
    <mergeCell ref="A36:O36"/>
    <mergeCell ref="Y33:AD33"/>
    <mergeCell ref="H35:M35"/>
    <mergeCell ref="Q35:U35"/>
    <mergeCell ref="Q33:U33"/>
    <mergeCell ref="Y35:AD35"/>
    <mergeCell ref="AD36:BA36"/>
    <mergeCell ref="AO23:AR23"/>
    <mergeCell ref="O23:R23"/>
    <mergeCell ref="AF23:AI23"/>
    <mergeCell ref="AJ23:AN23"/>
    <mergeCell ref="X23:AA23"/>
    <mergeCell ref="S23:W23"/>
    <mergeCell ref="AB23:AE23"/>
    <mergeCell ref="A22:BA22"/>
    <mergeCell ref="F20:J20"/>
    <mergeCell ref="N20:AK20"/>
    <mergeCell ref="AS20:AZ20"/>
    <mergeCell ref="N21:AK21"/>
    <mergeCell ref="BH19:BN19"/>
    <mergeCell ref="BG21:BN21"/>
    <mergeCell ref="AN18:AR18"/>
    <mergeCell ref="N17:AK17"/>
    <mergeCell ref="AS17:BA17"/>
    <mergeCell ref="N19:AK19"/>
    <mergeCell ref="BE20:BN20"/>
    <mergeCell ref="AQ19:BA19"/>
    <mergeCell ref="AS18:AZ18"/>
    <mergeCell ref="BE18:BO18"/>
    <mergeCell ref="BH17:BO17"/>
    <mergeCell ref="A9:BA9"/>
    <mergeCell ref="N13:AK13"/>
    <mergeCell ref="N12:AK12"/>
    <mergeCell ref="F18:J18"/>
    <mergeCell ref="F14:J14"/>
    <mergeCell ref="N15:AK15"/>
    <mergeCell ref="F16:J16"/>
    <mergeCell ref="N14:AK14"/>
    <mergeCell ref="N16:AK16"/>
    <mergeCell ref="AN16:AR16"/>
    <mergeCell ref="A7:BA7"/>
    <mergeCell ref="A5:G6"/>
    <mergeCell ref="AN12:AR12"/>
    <mergeCell ref="AS12:AZ12"/>
    <mergeCell ref="H5:J6"/>
    <mergeCell ref="AP5:BA5"/>
    <mergeCell ref="AP6:AY6"/>
    <mergeCell ref="F12:J12"/>
    <mergeCell ref="A8:BA8"/>
    <mergeCell ref="N11:AK11"/>
    <mergeCell ref="AS1:BA1"/>
    <mergeCell ref="A2:J2"/>
    <mergeCell ref="AP2:BA2"/>
    <mergeCell ref="A3:J3"/>
    <mergeCell ref="AP3:BA3"/>
    <mergeCell ref="A4:J4"/>
    <mergeCell ref="AP4:BA4"/>
    <mergeCell ref="AS15:AZ15"/>
    <mergeCell ref="BE16:BO16"/>
    <mergeCell ref="F10:J10"/>
    <mergeCell ref="N10:AK10"/>
    <mergeCell ref="BW35:BX35"/>
    <mergeCell ref="AW23:BA23"/>
    <mergeCell ref="AS13:AZ13"/>
    <mergeCell ref="AS16:AZ16"/>
    <mergeCell ref="BU35:BV35"/>
    <mergeCell ref="AS23:AV23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51" t="s">
        <v>233</v>
      </c>
      <c r="D2" s="652"/>
      <c r="E2" s="652"/>
      <c r="F2" s="652"/>
      <c r="G2" s="653"/>
      <c r="H2" s="651" t="s">
        <v>0</v>
      </c>
      <c r="I2" s="652"/>
      <c r="J2" s="652"/>
      <c r="K2" s="652"/>
      <c r="L2" s="652"/>
      <c r="M2" s="652"/>
      <c r="N2" s="65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5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5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5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648" t="s">
        <v>249</v>
      </c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5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5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2017-05-12T12:20:41Z</cp:lastPrinted>
  <dcterms:created xsi:type="dcterms:W3CDTF">1999-02-26T10:19:35Z</dcterms:created>
  <dcterms:modified xsi:type="dcterms:W3CDTF">2017-09-12T06:23:38Z</dcterms:modified>
  <cp:category/>
  <cp:version/>
  <cp:contentType/>
  <cp:contentStatus/>
</cp:coreProperties>
</file>