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5" windowHeight="10830" activeTab="0"/>
  </bookViews>
  <sheets>
    <sheet name="Бакалавр" sheetId="1" r:id="rId1"/>
    <sheet name="Магістр" sheetId="2" r:id="rId2"/>
  </sheets>
  <definedNames>
    <definedName name="_xlnm.Print_Area" localSheetId="0">'Бакалавр'!$A$1:$T$50</definedName>
    <definedName name="_xlnm.Print_Area" localSheetId="1">'Магістр'!$A$1:$U$93</definedName>
  </definedNames>
  <calcPr fullCalcOnLoad="1"/>
</workbook>
</file>

<file path=xl/sharedStrings.xml><?xml version="1.0" encoding="utf-8"?>
<sst xmlns="http://schemas.openxmlformats.org/spreadsheetml/2006/main" count="318" uniqueCount="139">
  <si>
    <t xml:space="preserve">Результати </t>
  </si>
  <si>
    <t>Код та напрям підготовки бакалаврів</t>
  </si>
  <si>
    <t xml:space="preserve">Форма навчання </t>
  </si>
  <si>
    <t>Дипломів з відзнакою</t>
  </si>
  <si>
    <t>кіл.</t>
  </si>
  <si>
    <t>%</t>
  </si>
  <si>
    <t>1</t>
  </si>
  <si>
    <t>2</t>
  </si>
  <si>
    <t>3</t>
  </si>
  <si>
    <t>4</t>
  </si>
  <si>
    <t>5</t>
  </si>
  <si>
    <t>6</t>
  </si>
  <si>
    <t>8</t>
  </si>
  <si>
    <t>10</t>
  </si>
  <si>
    <t>12</t>
  </si>
  <si>
    <t>Денна</t>
  </si>
  <si>
    <t>Заочна</t>
  </si>
  <si>
    <t>Всього</t>
  </si>
  <si>
    <t>Форма  навчання</t>
  </si>
  <si>
    <t>Рекомендовано до аспірантури</t>
  </si>
  <si>
    <t>Реальних дипломів</t>
  </si>
  <si>
    <t>Захистили науково-дослідні роботи</t>
  </si>
  <si>
    <t>Рекомендовано до впровадження</t>
  </si>
  <si>
    <t>"5"</t>
  </si>
  <si>
    <t>"4"</t>
  </si>
  <si>
    <t>"3"</t>
  </si>
  <si>
    <t>Спеціальність</t>
  </si>
  <si>
    <t>Виконавець</t>
  </si>
  <si>
    <t>Оцінки ЕК</t>
  </si>
  <si>
    <t>Василенко В.В.</t>
  </si>
  <si>
    <t>Рекомендовано ЕК до впровадження</t>
  </si>
  <si>
    <t>З реальними проектними і конструкторсько-технологічними розробками</t>
  </si>
  <si>
    <t>Випускна кваліфікаційна робота</t>
  </si>
  <si>
    <t>Разом по факультету</t>
  </si>
  <si>
    <t>Разом по університету</t>
  </si>
  <si>
    <t>Ректор                                                                                                                                                                         С.М.Шкарлет</t>
  </si>
  <si>
    <t>Ректор                                                                                                                                                       С.М. Шкарлет</t>
  </si>
  <si>
    <t>Форма атестації</t>
  </si>
  <si>
    <t>14</t>
  </si>
  <si>
    <t>16</t>
  </si>
  <si>
    <t>Заочна на базі ОКР мол. спеціаліст</t>
  </si>
  <si>
    <t>Допущено до атестації</t>
  </si>
  <si>
    <t>Атестовано</t>
  </si>
  <si>
    <t>Результати атестації здобувачів вищої освіти за освітнім ступенем магістр</t>
  </si>
  <si>
    <t>Юридичний факультет</t>
  </si>
  <si>
    <t>Продовження таблиці</t>
  </si>
  <si>
    <t xml:space="preserve">Кваліфікаційний комплексний іспит </t>
  </si>
  <si>
    <t>"2"</t>
  </si>
  <si>
    <t>Факультет соціальних технологій, оздоровлення та реабілітації</t>
  </si>
  <si>
    <t>665-114</t>
  </si>
  <si>
    <t>6.030401</t>
  </si>
  <si>
    <t>Василенко В.В.  665-114</t>
  </si>
  <si>
    <t>Разом по ННІ будівництва</t>
  </si>
  <si>
    <t>Навчально-науковий інститут  менеджменту, харчових технологій та торгівлі</t>
  </si>
  <si>
    <t>Навчально-науковий інститут бізнесу, природокористування і туризму</t>
  </si>
  <si>
    <t>Разом по ННІ менеджменту, харчових технологій та торгівлі</t>
  </si>
  <si>
    <t>Разом по ННІ бізнесу, природокористування і туризму</t>
  </si>
  <si>
    <r>
      <rPr>
        <b/>
        <sz val="10"/>
        <rFont val="Times New Roman"/>
        <family val="1"/>
      </rPr>
      <t>121</t>
    </r>
    <r>
      <rPr>
        <sz val="10"/>
        <rFont val="Times New Roman"/>
        <family val="1"/>
      </rPr>
      <t xml:space="preserve"> Інженерія програмного забезпечення (освітньо-професійна програма: Інженерія програмного забезпечення)</t>
    </r>
  </si>
  <si>
    <r>
      <rPr>
        <b/>
        <sz val="10"/>
        <rFont val="Times New Roman"/>
        <family val="1"/>
      </rPr>
      <t>152</t>
    </r>
    <r>
      <rPr>
        <sz val="10"/>
        <rFont val="Times New Roman"/>
        <family val="1"/>
      </rPr>
      <t xml:space="preserve"> Метрологія та інформаційно-вимірювальна техніка (освітньо-професійна програма: Метрологія та інформаційно-вимірювальна техніка)</t>
    </r>
  </si>
  <si>
    <t>Соціальна робота</t>
  </si>
  <si>
    <t>Навчально-науковий інститут права і соціальних технологій</t>
  </si>
  <si>
    <t>Навчально-науковий інститут економіки</t>
  </si>
  <si>
    <t>Навчально-науковий інститут будівництва</t>
  </si>
  <si>
    <t>Навчально-науковий інститут  права і соціальних технологій</t>
  </si>
  <si>
    <t>атестації здобувачів вищої освіти за освітнім ступенем бакалавр</t>
  </si>
  <si>
    <t>у 2019-2020 навчальному році (січень)</t>
  </si>
  <si>
    <t>у 2019 - 2020 навчальному році (грудень)</t>
  </si>
  <si>
    <t>Разом по центру перепідготовки та заочного навчання</t>
  </si>
  <si>
    <t>Центр перепідготовки та заочного навчання</t>
  </si>
  <si>
    <r>
      <rPr>
        <b/>
        <sz val="10"/>
        <rFont val="Times New Roman"/>
        <family val="1"/>
      </rPr>
      <t xml:space="preserve">242 </t>
    </r>
    <r>
      <rPr>
        <sz val="10"/>
        <rFont val="Times New Roman"/>
        <family val="1"/>
      </rPr>
      <t>Туризм (освітньо-професійна програма: Туризм)</t>
    </r>
  </si>
  <si>
    <t>Навчально-науковий інститут електронних та інформаційних технологій</t>
  </si>
  <si>
    <r>
      <rPr>
        <b/>
        <sz val="10"/>
        <rFont val="Times New Roman"/>
        <family val="1"/>
      </rPr>
      <t xml:space="preserve">076 </t>
    </r>
    <r>
      <rPr>
        <sz val="10"/>
        <rFont val="Times New Roman"/>
        <family val="1"/>
      </rPr>
      <t>Підприємство, торгівля та біржова діяльність (освітньо-професійна програма: Підприємство, торгівля та біржова діяльність)</t>
    </r>
  </si>
  <si>
    <t>Навчально-науковий інститут механічної інженерії, технологій та транспорту</t>
  </si>
  <si>
    <t>Разом по ННІ економіки</t>
  </si>
  <si>
    <t>Разом по ННІ механічної інженерії, технологій та транспорту</t>
  </si>
  <si>
    <t>Разом по ННІ електронних та інформаційних технологій</t>
  </si>
  <si>
    <r>
      <t xml:space="preserve">051 </t>
    </r>
    <r>
      <rPr>
        <sz val="10"/>
        <rFont val="Times New Roman"/>
        <family val="1"/>
      </rPr>
      <t>Економіка (освітньо-професійна програма: Економічна аналітика)</t>
    </r>
  </si>
  <si>
    <t>Разом по ЦП та ЗН</t>
  </si>
  <si>
    <r>
      <rPr>
        <b/>
        <sz val="10"/>
        <rFont val="Times New Roman"/>
        <family val="1"/>
      </rPr>
      <t xml:space="preserve">133 </t>
    </r>
    <r>
      <rPr>
        <sz val="10"/>
        <rFont val="Times New Roman"/>
        <family val="1"/>
      </rPr>
      <t>Галузеве машинобудування (освітньо-професійна програма: Галузеве машинобудування)</t>
    </r>
  </si>
  <si>
    <r>
      <rPr>
        <b/>
        <sz val="10"/>
        <rFont val="Times New Roman"/>
        <family val="1"/>
      </rPr>
      <t>274</t>
    </r>
    <r>
      <rPr>
        <sz val="10"/>
        <rFont val="Times New Roman"/>
        <family val="1"/>
      </rPr>
      <t xml:space="preserve"> Автомобільний транспорт (освітньо-професійна програма: Автомобілі та автомобільне господарство)</t>
    </r>
  </si>
  <si>
    <r>
      <rPr>
        <b/>
        <sz val="10"/>
        <rFont val="Times New Roman"/>
        <family val="1"/>
      </rPr>
      <t xml:space="preserve">071 </t>
    </r>
    <r>
      <rPr>
        <sz val="10"/>
        <rFont val="Times New Roman"/>
        <family val="1"/>
      </rPr>
      <t>Облік і оподаткування (освітньо-професійна програма: Облік і оподаткування)</t>
    </r>
  </si>
  <si>
    <r>
      <rPr>
        <b/>
        <sz val="10"/>
        <rFont val="Times New Roman"/>
        <family val="1"/>
      </rPr>
      <t xml:space="preserve">071 </t>
    </r>
    <r>
      <rPr>
        <sz val="10"/>
        <rFont val="Times New Roman"/>
        <family val="1"/>
      </rPr>
      <t>Облік і оподаткування (освітньо-професійна програма: Фіскальне адміністрування та митна справа)</t>
    </r>
  </si>
  <si>
    <r>
      <rPr>
        <b/>
        <sz val="10"/>
        <rFont val="Times New Roman"/>
        <family val="1"/>
      </rPr>
      <t>193</t>
    </r>
    <r>
      <rPr>
        <sz val="10"/>
        <rFont val="Times New Roman"/>
        <family val="1"/>
      </rPr>
      <t xml:space="preserve"> Геодезія та землеустрій (освітньо-професійна програма: Геодезія та землеустрій)</t>
    </r>
  </si>
  <si>
    <r>
      <rPr>
        <b/>
        <sz val="10"/>
        <rFont val="Times New Roman"/>
        <family val="1"/>
      </rPr>
      <t>193</t>
    </r>
    <r>
      <rPr>
        <sz val="10"/>
        <rFont val="Times New Roman"/>
        <family val="1"/>
      </rPr>
      <t xml:space="preserve"> Геодезія та землеустрій (освітньо-професійна програма: Планування і розвиток територій)</t>
    </r>
  </si>
  <si>
    <r>
      <rPr>
        <b/>
        <sz val="10"/>
        <rFont val="Times New Roman"/>
        <family val="1"/>
      </rPr>
      <t xml:space="preserve">051 </t>
    </r>
    <r>
      <rPr>
        <sz val="10"/>
        <rFont val="Times New Roman"/>
        <family val="1"/>
      </rPr>
      <t>Економіка (освітньо-професійна програма: Економіка довкілля і природних ресурсів)</t>
    </r>
  </si>
  <si>
    <r>
      <t xml:space="preserve">073 </t>
    </r>
    <r>
      <rPr>
        <sz val="10"/>
        <rFont val="Times New Roman"/>
        <family val="1"/>
      </rPr>
      <t>Менеджмент (освітньо-професійна програма: Менеджмент)</t>
    </r>
  </si>
  <si>
    <r>
      <rPr>
        <b/>
        <sz val="10"/>
        <rFont val="Times New Roman"/>
        <family val="1"/>
      </rPr>
      <t>075</t>
    </r>
    <r>
      <rPr>
        <sz val="10"/>
        <rFont val="Times New Roman"/>
        <family val="1"/>
      </rPr>
      <t xml:space="preserve"> Маркетинг (освітньо-професійна програма: Маркетинг)</t>
    </r>
  </si>
  <si>
    <r>
      <rPr>
        <b/>
        <sz val="10"/>
        <rFont val="Times New Roman"/>
        <family val="1"/>
      </rPr>
      <t xml:space="preserve">205 </t>
    </r>
    <r>
      <rPr>
        <sz val="10"/>
        <rFont val="Times New Roman"/>
        <family val="1"/>
      </rPr>
      <t>Лісове господарство(освітньо-професійна програма: Лісове господарство)</t>
    </r>
  </si>
  <si>
    <r>
      <rPr>
        <b/>
        <sz val="10"/>
        <rFont val="Times New Roman"/>
        <family val="1"/>
      </rPr>
      <t xml:space="preserve">201 </t>
    </r>
    <r>
      <rPr>
        <sz val="10"/>
        <rFont val="Times New Roman"/>
        <family val="1"/>
      </rPr>
      <t>Агрономія (освітньо-професійна програма: Агрономія)</t>
    </r>
  </si>
  <si>
    <r>
      <rPr>
        <b/>
        <sz val="10"/>
        <rFont val="Times New Roman"/>
        <family val="1"/>
      </rPr>
      <t>281</t>
    </r>
    <r>
      <rPr>
        <sz val="10"/>
        <rFont val="Times New Roman"/>
        <family val="1"/>
      </rPr>
      <t xml:space="preserve"> Публічне управління та адміністрування  (освітньо-професійна програма: Державна служба)</t>
    </r>
  </si>
  <si>
    <r>
      <rPr>
        <b/>
        <sz val="10"/>
        <rFont val="Times New Roman"/>
        <family val="1"/>
      </rPr>
      <t>281</t>
    </r>
    <r>
      <rPr>
        <sz val="10"/>
        <rFont val="Times New Roman"/>
        <family val="1"/>
      </rPr>
      <t xml:space="preserve"> Публічне управління та адміністрування  (освітньо-професійна програма: Публічне управління та адміністрування)</t>
    </r>
  </si>
  <si>
    <r>
      <rPr>
        <b/>
        <sz val="10"/>
        <rFont val="Times New Roman"/>
        <family val="1"/>
      </rPr>
      <t>171</t>
    </r>
    <r>
      <rPr>
        <sz val="10"/>
        <rFont val="Times New Roman"/>
        <family val="1"/>
      </rPr>
      <t xml:space="preserve"> Електроніка (освітньо-професійна програма: Електроніка)</t>
    </r>
  </si>
  <si>
    <r>
      <rPr>
        <b/>
        <sz val="10"/>
        <rFont val="Times New Roman"/>
        <family val="1"/>
      </rPr>
      <t>081</t>
    </r>
    <r>
      <rPr>
        <sz val="10"/>
        <rFont val="Times New Roman"/>
        <family val="1"/>
      </rPr>
      <t xml:space="preserve"> Право (освідньо-професійна програма: Кримінальна юстиція(Суд. Прокуратура. Адвокатура)</t>
    </r>
  </si>
  <si>
    <r>
      <rPr>
        <b/>
        <sz val="10"/>
        <rFont val="Times New Roman"/>
        <family val="1"/>
      </rPr>
      <t>081</t>
    </r>
    <r>
      <rPr>
        <sz val="10"/>
        <rFont val="Times New Roman"/>
        <family val="1"/>
      </rPr>
      <t xml:space="preserve"> Право (освітньо-професійна програма: Трудове право та право забезпечення управлінської діяльності)</t>
    </r>
  </si>
  <si>
    <r>
      <rPr>
        <b/>
        <sz val="10"/>
        <rFont val="Times New Roman"/>
        <family val="1"/>
      </rPr>
      <t>073</t>
    </r>
    <r>
      <rPr>
        <sz val="10"/>
        <rFont val="Times New Roman"/>
        <family val="1"/>
      </rPr>
      <t xml:space="preserve"> Менеджмент (освітньо-професійна програма:  Управління персоналом та економіка праці)</t>
    </r>
  </si>
  <si>
    <r>
      <rPr>
        <b/>
        <sz val="10"/>
        <rFont val="Times New Roman"/>
        <family val="1"/>
      </rPr>
      <t xml:space="preserve">231 </t>
    </r>
    <r>
      <rPr>
        <sz val="10"/>
        <rFont val="Times New Roman"/>
        <family val="1"/>
      </rPr>
      <t>Соціальна робота (освітньо-професійна програма: Соціально-психологічна допомога населенню)</t>
    </r>
  </si>
  <si>
    <r>
      <rPr>
        <b/>
        <sz val="10"/>
        <rFont val="Times New Roman"/>
        <family val="1"/>
      </rPr>
      <t xml:space="preserve">231 </t>
    </r>
    <r>
      <rPr>
        <sz val="10"/>
        <rFont val="Times New Roman"/>
        <family val="1"/>
      </rPr>
      <t>Соціальна робота (освітньо-професійна програма: Соціальна реабілітація)</t>
    </r>
  </si>
  <si>
    <r>
      <rPr>
        <b/>
        <sz val="10"/>
        <rFont val="Times New Roman"/>
        <family val="1"/>
      </rPr>
      <t>123</t>
    </r>
    <r>
      <rPr>
        <sz val="10"/>
        <rFont val="Times New Roman"/>
        <family val="1"/>
      </rPr>
      <t xml:space="preserve"> Комп’ютерна інженерія (освітньо-професійна програма: Комп’ютерна інженерія)</t>
    </r>
  </si>
  <si>
    <r>
      <rPr>
        <b/>
        <sz val="10"/>
        <rFont val="Times New Roman"/>
        <family val="1"/>
      </rPr>
      <t>072</t>
    </r>
    <r>
      <rPr>
        <sz val="10"/>
        <rFont val="Times New Roman"/>
        <family val="1"/>
      </rPr>
      <t xml:space="preserve"> Фінанси, банківська справа та страхування (освітньо-професійна програма: Фінанси, банківська справа та страхування)</t>
    </r>
  </si>
  <si>
    <r>
      <rPr>
        <b/>
        <sz val="10"/>
        <rFont val="Times New Roman"/>
        <family val="1"/>
      </rPr>
      <t>072</t>
    </r>
    <r>
      <rPr>
        <sz val="10"/>
        <rFont val="Times New Roman"/>
        <family val="1"/>
      </rPr>
      <t xml:space="preserve"> Фінанси, банківська справа та страхування (освітньо-професійна програма: Фінансовий менеджмент підприємств та установ)</t>
    </r>
  </si>
  <si>
    <r>
      <rPr>
        <b/>
        <sz val="10"/>
        <rFont val="Times New Roman"/>
        <family val="1"/>
      </rPr>
      <t xml:space="preserve">231 </t>
    </r>
    <r>
      <rPr>
        <sz val="10"/>
        <rFont val="Times New Roman"/>
        <family val="1"/>
      </rPr>
      <t>Соціальна робота (освітньо-професійна програма: Соціально-правовий захист)</t>
    </r>
  </si>
  <si>
    <r>
      <rPr>
        <b/>
        <sz val="10"/>
        <rFont val="Times New Roman"/>
        <family val="1"/>
      </rPr>
      <t>141</t>
    </r>
    <r>
      <rPr>
        <sz val="10"/>
        <rFont val="Times New Roman"/>
        <family val="1"/>
      </rPr>
      <t xml:space="preserve"> Електроенергетика, електротехніка та електромеханіка (освітньо-професійна програма: Електроенергетика, електротехніка та електромеханіка)</t>
    </r>
  </si>
  <si>
    <r>
      <rPr>
        <b/>
        <sz val="10"/>
        <rFont val="Times New Roman"/>
        <family val="1"/>
      </rPr>
      <t xml:space="preserve">172 </t>
    </r>
    <r>
      <rPr>
        <sz val="10"/>
        <rFont val="Times New Roman"/>
        <family val="1"/>
      </rPr>
      <t>Телекомунікації та радіотехніка (освітньо-професійна програма: Телекомунікації  та радіотехніка)</t>
    </r>
  </si>
  <si>
    <r>
      <rPr>
        <b/>
        <sz val="10"/>
        <rFont val="Times New Roman"/>
        <family val="1"/>
      </rPr>
      <t xml:space="preserve">073 </t>
    </r>
    <r>
      <rPr>
        <sz val="10"/>
        <rFont val="Times New Roman"/>
        <family val="1"/>
      </rPr>
      <t>Менеджмент (освітньо-професійна програма: Менеджмент організацій і адміністрування у виробничій сфері)</t>
    </r>
  </si>
  <si>
    <r>
      <rPr>
        <b/>
        <sz val="10"/>
        <rFont val="Times New Roman"/>
        <family val="1"/>
      </rPr>
      <t xml:space="preserve">073 </t>
    </r>
    <r>
      <rPr>
        <sz val="10"/>
        <rFont val="Times New Roman"/>
        <family val="1"/>
      </rPr>
      <t>Менеджмент (освітньо-професійна програма: Управління і адміністрування у сфері охорони здоров'я )</t>
    </r>
  </si>
  <si>
    <r>
      <rPr>
        <b/>
        <sz val="10"/>
        <rFont val="Times New Roman"/>
        <family val="1"/>
      </rPr>
      <t>131</t>
    </r>
    <r>
      <rPr>
        <sz val="10"/>
        <rFont val="Times New Roman"/>
        <family val="1"/>
      </rPr>
      <t xml:space="preserve"> Прикладна механіка (освітньо-професійна програма: Технології та устаткування зварювання)</t>
    </r>
  </si>
  <si>
    <r>
      <rPr>
        <b/>
        <sz val="10"/>
        <rFont val="Times New Roman"/>
        <family val="1"/>
      </rPr>
      <t>192</t>
    </r>
    <r>
      <rPr>
        <sz val="10"/>
        <rFont val="Times New Roman"/>
        <family val="1"/>
      </rPr>
      <t xml:space="preserve"> Будівництво та цивільна інженерія (освітньо-професійна програма:  Будівництво та цивільна інженерія)</t>
    </r>
  </si>
  <si>
    <r>
      <rPr>
        <b/>
        <sz val="10"/>
        <rFont val="Times New Roman"/>
        <family val="1"/>
      </rPr>
      <t>081</t>
    </r>
    <r>
      <rPr>
        <sz val="10"/>
        <rFont val="Times New Roman"/>
        <family val="1"/>
      </rPr>
      <t xml:space="preserve"> Право (освідньо-професійна програма: Правове забезпечення підприємницької діяльності)</t>
    </r>
  </si>
  <si>
    <r>
      <rPr>
        <b/>
        <sz val="10"/>
        <rFont val="Times New Roman"/>
        <family val="1"/>
      </rPr>
      <t xml:space="preserve">187 </t>
    </r>
    <r>
      <rPr>
        <sz val="10"/>
        <rFont val="Times New Roman"/>
        <family val="1"/>
      </rPr>
      <t>Деревообробні та меблеві технології (освітньо-професійна програма: Деревообробні та меблеві технології)</t>
    </r>
  </si>
  <si>
    <r>
      <rPr>
        <b/>
        <sz val="10"/>
        <rFont val="Times New Roman"/>
        <family val="1"/>
      </rPr>
      <t>131</t>
    </r>
    <r>
      <rPr>
        <sz val="10"/>
        <rFont val="Times New Roman"/>
        <family val="1"/>
      </rPr>
      <t xml:space="preserve"> Прикладна механіка (освітньо-професійна програма: Технології машинобудування)</t>
    </r>
  </si>
  <si>
    <r>
      <rPr>
        <b/>
        <sz val="10"/>
        <rFont val="Times New Roman"/>
        <family val="1"/>
      </rPr>
      <t xml:space="preserve">073 </t>
    </r>
    <r>
      <rPr>
        <sz val="10"/>
        <rFont val="Times New Roman"/>
        <family val="1"/>
      </rPr>
      <t>Менеджмент (освітньо-професійна програма:  Управління фінансово-економічною безпекою)</t>
    </r>
  </si>
  <si>
    <r>
      <rPr>
        <b/>
        <sz val="10"/>
        <rFont val="Times New Roman"/>
        <family val="1"/>
      </rPr>
      <t xml:space="preserve">181 </t>
    </r>
    <r>
      <rPr>
        <sz val="10"/>
        <rFont val="Times New Roman"/>
        <family val="1"/>
      </rPr>
      <t>Харчові технології (освітньо-професійна програма: Харчові технології та інженерія)</t>
    </r>
  </si>
  <si>
    <t>Право (освітньо-професійна програма: Кримінальна юстиція (Суд.Прокуратура.Адвокатура.))</t>
  </si>
  <si>
    <t>Кваліфікаційний комплексний іспит з кримінального права та кримінології</t>
  </si>
  <si>
    <t>Кваліфікаційний комплексний іспит з кримінального процесуального права та криміналістики</t>
  </si>
  <si>
    <t>Менеджмент (освітньо-професійна програма: Управління персоналом та економіка праці)</t>
  </si>
  <si>
    <t>Маркетинг (освітньо-професійна програма: Маркетинг)</t>
  </si>
  <si>
    <t>Будівництво та цивільна інженерія (освітньо-професійна програма: Будівництво та цивільна інженерія)</t>
  </si>
  <si>
    <t>Правознавство</t>
  </si>
  <si>
    <t>Право (спеціалізація: Правове забезпечення підприємницької діяльності)</t>
  </si>
  <si>
    <t>081</t>
  </si>
  <si>
    <t>073</t>
  </si>
  <si>
    <t>075</t>
  </si>
  <si>
    <t>6.130102; 231</t>
  </si>
  <si>
    <r>
      <t xml:space="preserve">Комплексний екзамен з дисципліни </t>
    </r>
    <r>
      <rPr>
        <b/>
        <sz val="10"/>
        <rFont val="Times New Roman"/>
        <family val="1"/>
      </rPr>
      <t>"Г</t>
    </r>
    <r>
      <rPr>
        <sz val="10"/>
        <rFont val="Times New Roman"/>
        <family val="1"/>
      </rPr>
      <t>осподарське та господарське процесуальне право"</t>
    </r>
  </si>
  <si>
    <t xml:space="preserve">Комплексний екзамент з дисципліни "Цивільне та цивільне процесуальне право" </t>
  </si>
  <si>
    <t>Комплексний екзамен з дисципліни "Право соціального забезпечення"</t>
  </si>
  <si>
    <t>Комплексний екзамен з дисципліни "Трудове право"</t>
  </si>
  <si>
    <t>Право (освітньо-професійна програма: Трудове право та правове забезпечення управлінської діяльності)</t>
  </si>
  <si>
    <t>Кваліфікаційний  іспит з трудового права</t>
  </si>
  <si>
    <t>Кваліфікаційний іспит з адміністративного та адміністративного процесуального права</t>
  </si>
  <si>
    <t>Комплексний екзамен "Соціально-правовий захист громадян"</t>
  </si>
  <si>
    <t>Комплексний екзамен "Теорія і методи соціальної роботи"</t>
  </si>
  <si>
    <t xml:space="preserve">Кваліфікаційний іспит з господарського та господарського процесуального права </t>
  </si>
  <si>
    <t xml:space="preserve">Кваліфікаційний  іспит з цивільного та цивільного процесуального права </t>
  </si>
  <si>
    <t>Кваліфікаційний комплексний іспит з фаху</t>
  </si>
  <si>
    <t>076</t>
  </si>
  <si>
    <t>Підприємництво, торгівля та біржова діяльність (освітньо-професійна програма: Підприємництво, торгівля та біржова діяльність)</t>
  </si>
  <si>
    <t>Харчові технології (освітньо-професійна програма: Харчові технології та інженерія)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</si>
</sst>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0.0"/>
    <numFmt numFmtId="174" formatCode="0;\-0;&quot;-&quot;"/>
    <numFmt numFmtId="175" formatCode="0_ ;\-0\ "/>
    <numFmt numFmtId="176" formatCode="0.0;;&quot;-&quot;"/>
    <numFmt numFmtId="177" formatCode="0.0;\-0.0;&quot;-&quot;"/>
    <numFmt numFmtId="178" formatCode="#,##0_₴"/>
    <numFmt numFmtId="179" formatCode="0;;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74" fontId="4" fillId="0" borderId="14" xfId="0" applyNumberFormat="1" applyFont="1" applyBorder="1" applyAlignment="1">
      <alignment horizontal="center" vertical="center"/>
    </xf>
    <xf numFmtId="174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172" fontId="4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5" fillId="0" borderId="12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" fillId="0" borderId="20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73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6" fillId="0" borderId="0" xfId="0" applyNumberFormat="1" applyFont="1" applyAlignment="1">
      <alignment/>
    </xf>
    <xf numFmtId="172" fontId="4" fillId="0" borderId="28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left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2" fontId="4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2" xfId="55" applyNumberFormat="1" applyFont="1" applyFill="1" applyBorder="1" applyAlignment="1">
      <alignment horizontal="center" vertical="center"/>
    </xf>
    <xf numFmtId="1" fontId="5" fillId="0" borderId="12" xfId="55" applyNumberFormat="1" applyFont="1" applyFill="1" applyBorder="1" applyAlignment="1" applyProtection="1">
      <alignment horizontal="center" vertical="center"/>
      <protection hidden="1"/>
    </xf>
    <xf numFmtId="173" fontId="48" fillId="0" borderId="0" xfId="0" applyNumberFormat="1" applyFont="1" applyAlignment="1">
      <alignment/>
    </xf>
    <xf numFmtId="173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17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2" fontId="4" fillId="0" borderId="17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2" fontId="4" fillId="0" borderId="32" xfId="0" applyNumberFormat="1" applyFont="1" applyFill="1" applyBorder="1" applyAlignment="1">
      <alignment horizontal="left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/>
    </xf>
    <xf numFmtId="172" fontId="4" fillId="0" borderId="3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left" vertical="center" wrapText="1"/>
    </xf>
    <xf numFmtId="1" fontId="4" fillId="0" borderId="36" xfId="0" applyNumberFormat="1" applyFont="1" applyFill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" fontId="4" fillId="0" borderId="36" xfId="55" applyNumberFormat="1" applyFont="1" applyFill="1" applyBorder="1" applyAlignment="1">
      <alignment horizontal="center" vertical="center"/>
    </xf>
    <xf numFmtId="172" fontId="4" fillId="0" borderId="36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49" fontId="4" fillId="0" borderId="38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/>
    </xf>
    <xf numFmtId="172" fontId="4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2" fontId="4" fillId="0" borderId="28" xfId="0" applyNumberFormat="1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1" fontId="4" fillId="0" borderId="11" xfId="55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7" xfId="55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 wrapText="1"/>
    </xf>
    <xf numFmtId="1" fontId="4" fillId="0" borderId="28" xfId="55" applyNumberFormat="1" applyFont="1" applyFill="1" applyBorder="1" applyAlignment="1">
      <alignment horizontal="center" vertical="center"/>
    </xf>
    <xf numFmtId="49" fontId="4" fillId="0" borderId="42" xfId="0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/>
    </xf>
    <xf numFmtId="172" fontId="4" fillId="0" borderId="43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4" fillId="0" borderId="19" xfId="5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172" fontId="5" fillId="0" borderId="19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left" vertical="top" wrapText="1"/>
    </xf>
    <xf numFmtId="2" fontId="4" fillId="0" borderId="36" xfId="0" applyNumberFormat="1" applyFont="1" applyFill="1" applyBorder="1" applyAlignment="1">
      <alignment horizontal="left" vertical="top" wrapText="1"/>
    </xf>
    <xf numFmtId="1" fontId="5" fillId="0" borderId="27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4" xfId="55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17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3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" fontId="4" fillId="0" borderId="32" xfId="0" applyNumberFormat="1" applyFont="1" applyBorder="1" applyAlignment="1">
      <alignment horizontal="left" vertical="center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left" vertical="center" wrapText="1"/>
    </xf>
    <xf numFmtId="1" fontId="4" fillId="0" borderId="25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 applyProtection="1">
      <alignment horizontal="center" vertical="center"/>
      <protection hidden="1"/>
    </xf>
    <xf numFmtId="10" fontId="4" fillId="0" borderId="12" xfId="0" applyNumberFormat="1" applyFont="1" applyBorder="1" applyAlignment="1" applyProtection="1">
      <alignment horizontal="center" vertical="center"/>
      <protection hidden="1"/>
    </xf>
    <xf numFmtId="10" fontId="5" fillId="0" borderId="13" xfId="0" applyNumberFormat="1" applyFont="1" applyBorder="1" applyAlignment="1" applyProtection="1">
      <alignment horizontal="center" vertical="center"/>
      <protection hidden="1"/>
    </xf>
    <xf numFmtId="173" fontId="4" fillId="0" borderId="0" xfId="0" applyNumberFormat="1" applyFont="1" applyAlignment="1">
      <alignment/>
    </xf>
    <xf numFmtId="1" fontId="5" fillId="0" borderId="19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72" fontId="7" fillId="0" borderId="19" xfId="0" applyNumberFormat="1" applyFont="1" applyBorder="1" applyAlignment="1" applyProtection="1">
      <alignment horizontal="center" vertical="center"/>
      <protection/>
    </xf>
    <xf numFmtId="172" fontId="7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28" xfId="0" applyNumberFormat="1" applyFont="1" applyBorder="1" applyAlignment="1">
      <alignment horizontal="center" vertical="center"/>
    </xf>
    <xf numFmtId="172" fontId="46" fillId="0" borderId="19" xfId="0" applyNumberFormat="1" applyFont="1" applyBorder="1" applyAlignment="1">
      <alignment horizontal="center" vertical="center"/>
    </xf>
    <xf numFmtId="172" fontId="46" fillId="0" borderId="28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1" fontId="4" fillId="0" borderId="44" xfId="0" applyNumberFormat="1" applyFont="1" applyBorder="1" applyAlignment="1">
      <alignment horizontal="left" vertical="center" wrapText="1"/>
    </xf>
    <xf numFmtId="1" fontId="4" fillId="0" borderId="45" xfId="0" applyNumberFormat="1" applyFont="1" applyBorder="1" applyAlignment="1">
      <alignment horizontal="left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2" fontId="4" fillId="0" borderId="4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72" fontId="4" fillId="0" borderId="39" xfId="0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28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47" xfId="0" applyNumberFormat="1" applyFont="1" applyBorder="1" applyAlignment="1">
      <alignment horizontal="left" vertical="center" wrapText="1"/>
    </xf>
    <xf numFmtId="0" fontId="6" fillId="0" borderId="61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172" fontId="3" fillId="0" borderId="61" xfId="0" applyNumberFormat="1" applyFont="1" applyBorder="1" applyAlignment="1">
      <alignment horizontal="center"/>
    </xf>
    <xf numFmtId="172" fontId="4" fillId="0" borderId="54" xfId="0" applyNumberFormat="1" applyFont="1" applyBorder="1" applyAlignment="1">
      <alignment horizontal="center" vertical="center" wrapText="1"/>
    </xf>
    <xf numFmtId="172" fontId="4" fillId="0" borderId="52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showZeros="0" tabSelected="1" view="pageBreakPreview" zoomScaleSheetLayoutView="100" zoomScalePageLayoutView="0" workbookViewId="0" topLeftCell="A1">
      <selection activeCell="D40" sqref="D40"/>
    </sheetView>
  </sheetViews>
  <sheetFormatPr defaultColWidth="9.00390625" defaultRowHeight="30" customHeight="1"/>
  <cols>
    <col min="1" max="1" width="11.125" style="24" customWidth="1"/>
    <col min="2" max="2" width="16.00390625" style="24" customWidth="1"/>
    <col min="3" max="3" width="8.625" style="28" customWidth="1"/>
    <col min="4" max="4" width="30.625" style="28" customWidth="1"/>
    <col min="5" max="5" width="9.625" style="24" customWidth="1"/>
    <col min="6" max="6" width="6.75390625" style="24" customWidth="1"/>
    <col min="7" max="7" width="4.375" style="24" customWidth="1"/>
    <col min="8" max="8" width="9.375" style="24" customWidth="1"/>
    <col min="9" max="9" width="5.25390625" style="24" customWidth="1"/>
    <col min="10" max="10" width="8.25390625" style="24" customWidth="1"/>
    <col min="11" max="11" width="5.625" style="24" customWidth="1"/>
    <col min="12" max="12" width="9.125" style="24" customWidth="1"/>
    <col min="13" max="13" width="5.625" style="24" customWidth="1"/>
    <col min="14" max="14" width="5.25390625" style="24" customWidth="1"/>
    <col min="15" max="15" width="5.00390625" style="24" customWidth="1"/>
    <col min="16" max="16" width="8.625" style="24" customWidth="1"/>
    <col min="17" max="17" width="5.625" style="24" customWidth="1"/>
    <col min="18" max="18" width="8.375" style="24" customWidth="1"/>
    <col min="19" max="19" width="4.625" style="24" customWidth="1"/>
    <col min="20" max="20" width="7.125" style="24" customWidth="1"/>
    <col min="21" max="21" width="11.00390625" style="24" bestFit="1" customWidth="1"/>
    <col min="22" max="16384" width="9.125" style="24" customWidth="1"/>
  </cols>
  <sheetData>
    <row r="1" spans="1:20" s="35" customFormat="1" ht="14.2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s="35" customFormat="1" ht="15.75" customHeight="1">
      <c r="A2" s="259" t="s">
        <v>64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</row>
    <row r="3" spans="1:20" s="35" customFormat="1" ht="14.25" customHeight="1" thickBot="1">
      <c r="A3" s="260" t="s">
        <v>65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0" s="14" customFormat="1" ht="15" customHeight="1">
      <c r="A4" s="261" t="s">
        <v>1</v>
      </c>
      <c r="B4" s="243"/>
      <c r="C4" s="238" t="s">
        <v>2</v>
      </c>
      <c r="D4" s="238" t="s">
        <v>37</v>
      </c>
      <c r="E4" s="238" t="s">
        <v>41</v>
      </c>
      <c r="F4" s="238" t="s">
        <v>42</v>
      </c>
      <c r="G4" s="235" t="s">
        <v>28</v>
      </c>
      <c r="H4" s="236"/>
      <c r="I4" s="236"/>
      <c r="J4" s="236"/>
      <c r="K4" s="236"/>
      <c r="L4" s="236"/>
      <c r="M4" s="236"/>
      <c r="N4" s="237"/>
      <c r="O4" s="264" t="s">
        <v>3</v>
      </c>
      <c r="P4" s="265"/>
      <c r="Q4" s="264" t="s">
        <v>31</v>
      </c>
      <c r="R4" s="265"/>
      <c r="S4" s="243" t="s">
        <v>30</v>
      </c>
      <c r="T4" s="244"/>
    </row>
    <row r="5" spans="1:20" s="14" customFormat="1" ht="62.25" customHeight="1">
      <c r="A5" s="262"/>
      <c r="B5" s="263"/>
      <c r="C5" s="239"/>
      <c r="D5" s="239"/>
      <c r="E5" s="239"/>
      <c r="F5" s="239"/>
      <c r="G5" s="233" t="s">
        <v>23</v>
      </c>
      <c r="H5" s="234"/>
      <c r="I5" s="233" t="s">
        <v>24</v>
      </c>
      <c r="J5" s="234"/>
      <c r="K5" s="233" t="s">
        <v>25</v>
      </c>
      <c r="L5" s="234"/>
      <c r="M5" s="233" t="s">
        <v>47</v>
      </c>
      <c r="N5" s="234"/>
      <c r="O5" s="266"/>
      <c r="P5" s="267"/>
      <c r="Q5" s="266"/>
      <c r="R5" s="267"/>
      <c r="S5" s="245"/>
      <c r="T5" s="246"/>
    </row>
    <row r="6" spans="1:20" s="14" customFormat="1" ht="19.5" customHeight="1" thickBot="1">
      <c r="A6" s="262"/>
      <c r="B6" s="263"/>
      <c r="C6" s="239"/>
      <c r="D6" s="239"/>
      <c r="E6" s="239"/>
      <c r="F6" s="239"/>
      <c r="G6" s="36" t="s">
        <v>4</v>
      </c>
      <c r="H6" s="36" t="s">
        <v>5</v>
      </c>
      <c r="I6" s="36" t="s">
        <v>4</v>
      </c>
      <c r="J6" s="36" t="s">
        <v>5</v>
      </c>
      <c r="K6" s="36" t="s">
        <v>4</v>
      </c>
      <c r="L6" s="36" t="s">
        <v>5</v>
      </c>
      <c r="M6" s="36" t="s">
        <v>4</v>
      </c>
      <c r="N6" s="36" t="s">
        <v>5</v>
      </c>
      <c r="O6" s="36" t="s">
        <v>4</v>
      </c>
      <c r="P6" s="37" t="s">
        <v>5</v>
      </c>
      <c r="Q6" s="36" t="s">
        <v>4</v>
      </c>
      <c r="R6" s="36" t="s">
        <v>5</v>
      </c>
      <c r="S6" s="38" t="s">
        <v>4</v>
      </c>
      <c r="T6" s="39" t="s">
        <v>5</v>
      </c>
    </row>
    <row r="7" spans="1:20" s="14" customFormat="1" ht="15" customHeight="1" thickBot="1">
      <c r="A7" s="268" t="s">
        <v>6</v>
      </c>
      <c r="B7" s="269"/>
      <c r="C7" s="40" t="s">
        <v>7</v>
      </c>
      <c r="D7" s="40" t="s">
        <v>8</v>
      </c>
      <c r="E7" s="40" t="s">
        <v>9</v>
      </c>
      <c r="F7" s="40" t="s">
        <v>10</v>
      </c>
      <c r="G7" s="40" t="s">
        <v>11</v>
      </c>
      <c r="H7" s="17">
        <v>7</v>
      </c>
      <c r="I7" s="40" t="s">
        <v>12</v>
      </c>
      <c r="J7" s="17">
        <v>9</v>
      </c>
      <c r="K7" s="40" t="s">
        <v>13</v>
      </c>
      <c r="L7" s="17">
        <v>11</v>
      </c>
      <c r="M7" s="40" t="s">
        <v>13</v>
      </c>
      <c r="N7" s="17">
        <v>11</v>
      </c>
      <c r="O7" s="40" t="s">
        <v>14</v>
      </c>
      <c r="P7" s="41">
        <v>13</v>
      </c>
      <c r="Q7" s="40" t="s">
        <v>38</v>
      </c>
      <c r="R7" s="42">
        <v>15</v>
      </c>
      <c r="S7" s="43" t="s">
        <v>39</v>
      </c>
      <c r="T7" s="44">
        <v>17</v>
      </c>
    </row>
    <row r="8" spans="1:21" s="16" customFormat="1" ht="12.75" customHeight="1" thickBot="1">
      <c r="A8" s="206" t="s">
        <v>54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8"/>
      <c r="U8" s="49"/>
    </row>
    <row r="9" spans="1:91" s="2" customFormat="1" ht="32.25" customHeight="1">
      <c r="A9" s="203" t="s">
        <v>121</v>
      </c>
      <c r="B9" s="240" t="s">
        <v>115</v>
      </c>
      <c r="C9" s="196" t="s">
        <v>40</v>
      </c>
      <c r="D9" s="179" t="s">
        <v>135</v>
      </c>
      <c r="E9" s="182">
        <v>22</v>
      </c>
      <c r="F9" s="185">
        <v>22</v>
      </c>
      <c r="G9" s="182">
        <v>3</v>
      </c>
      <c r="H9" s="189">
        <f>G9/F9</f>
        <v>0.13636363636363635</v>
      </c>
      <c r="I9" s="182">
        <v>8</v>
      </c>
      <c r="J9" s="190">
        <f>I9/F9</f>
        <v>0.36363636363636365</v>
      </c>
      <c r="K9" s="182">
        <v>11</v>
      </c>
      <c r="L9" s="190">
        <f>K9/F9</f>
        <v>0.5</v>
      </c>
      <c r="M9" s="182"/>
      <c r="N9" s="189">
        <f>SUM(M15/F15)</f>
        <v>0</v>
      </c>
      <c r="O9" s="182"/>
      <c r="P9" s="222">
        <f>O9/F9</f>
        <v>0</v>
      </c>
      <c r="Q9" s="182"/>
      <c r="R9" s="190"/>
      <c r="S9" s="182"/>
      <c r="T9" s="188"/>
      <c r="U9" s="149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</row>
    <row r="10" spans="1:91" s="2" customFormat="1" ht="32.25" customHeight="1">
      <c r="A10" s="204"/>
      <c r="B10" s="241"/>
      <c r="C10" s="197"/>
      <c r="D10" s="179"/>
      <c r="E10" s="182"/>
      <c r="F10" s="185"/>
      <c r="G10" s="182"/>
      <c r="H10" s="190"/>
      <c r="I10" s="182"/>
      <c r="J10" s="190"/>
      <c r="K10" s="182"/>
      <c r="L10" s="190"/>
      <c r="M10" s="182"/>
      <c r="N10" s="190"/>
      <c r="O10" s="182"/>
      <c r="P10" s="223"/>
      <c r="Q10" s="182"/>
      <c r="R10" s="190"/>
      <c r="S10" s="182"/>
      <c r="T10" s="188"/>
      <c r="U10" s="149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</row>
    <row r="11" spans="1:91" s="2" customFormat="1" ht="24.75" customHeight="1" thickBot="1">
      <c r="A11" s="205"/>
      <c r="B11" s="242"/>
      <c r="C11" s="198"/>
      <c r="D11" s="180"/>
      <c r="E11" s="183"/>
      <c r="F11" s="186"/>
      <c r="G11" s="183"/>
      <c r="H11" s="199"/>
      <c r="I11" s="183"/>
      <c r="J11" s="199"/>
      <c r="K11" s="183"/>
      <c r="L11" s="199"/>
      <c r="M11" s="183"/>
      <c r="N11" s="199"/>
      <c r="O11" s="183"/>
      <c r="P11" s="224"/>
      <c r="Q11" s="183"/>
      <c r="R11" s="199"/>
      <c r="S11" s="183"/>
      <c r="T11" s="221"/>
      <c r="U11" s="149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</row>
    <row r="12" spans="1:91" s="2" customFormat="1" ht="24.75" customHeight="1">
      <c r="A12" s="204" t="s">
        <v>122</v>
      </c>
      <c r="B12" s="193" t="s">
        <v>116</v>
      </c>
      <c r="C12" s="196" t="s">
        <v>40</v>
      </c>
      <c r="D12" s="179" t="s">
        <v>135</v>
      </c>
      <c r="E12" s="182">
        <v>14</v>
      </c>
      <c r="F12" s="185">
        <v>14</v>
      </c>
      <c r="G12" s="182">
        <v>3</v>
      </c>
      <c r="H12" s="189">
        <f>G12/F12</f>
        <v>0.21428571428571427</v>
      </c>
      <c r="I12" s="182">
        <v>8</v>
      </c>
      <c r="J12" s="190">
        <f>I12/F12</f>
        <v>0.5714285714285714</v>
      </c>
      <c r="K12" s="182">
        <v>3</v>
      </c>
      <c r="L12" s="190">
        <f>K12/F12</f>
        <v>0.21428571428571427</v>
      </c>
      <c r="M12" s="182"/>
      <c r="N12" s="189"/>
      <c r="O12" s="182"/>
      <c r="P12" s="222">
        <f>O12/F12</f>
        <v>0</v>
      </c>
      <c r="Q12" s="182"/>
      <c r="R12" s="190"/>
      <c r="S12" s="182"/>
      <c r="T12" s="188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</row>
    <row r="13" spans="1:91" s="2" customFormat="1" ht="24.75" customHeight="1">
      <c r="A13" s="204"/>
      <c r="B13" s="194"/>
      <c r="C13" s="197"/>
      <c r="D13" s="179"/>
      <c r="E13" s="182"/>
      <c r="F13" s="185"/>
      <c r="G13" s="182"/>
      <c r="H13" s="190"/>
      <c r="I13" s="182"/>
      <c r="J13" s="190"/>
      <c r="K13" s="182"/>
      <c r="L13" s="190"/>
      <c r="M13" s="182"/>
      <c r="N13" s="190"/>
      <c r="O13" s="182"/>
      <c r="P13" s="223"/>
      <c r="Q13" s="182"/>
      <c r="R13" s="190"/>
      <c r="S13" s="182"/>
      <c r="T13" s="188"/>
      <c r="U13" s="149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</row>
    <row r="14" spans="1:91" s="2" customFormat="1" ht="17.25" customHeight="1" thickBot="1">
      <c r="A14" s="205"/>
      <c r="B14" s="195"/>
      <c r="C14" s="198"/>
      <c r="D14" s="180"/>
      <c r="E14" s="183"/>
      <c r="F14" s="186"/>
      <c r="G14" s="183"/>
      <c r="H14" s="199"/>
      <c r="I14" s="183"/>
      <c r="J14" s="199"/>
      <c r="K14" s="183"/>
      <c r="L14" s="199"/>
      <c r="M14" s="183"/>
      <c r="N14" s="199"/>
      <c r="O14" s="183"/>
      <c r="P14" s="224"/>
      <c r="Q14" s="183"/>
      <c r="R14" s="199"/>
      <c r="S14" s="183"/>
      <c r="T14" s="221"/>
      <c r="U14" s="149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</row>
    <row r="15" spans="1:21" s="155" customFormat="1" ht="27" customHeight="1" thickBot="1">
      <c r="A15" s="247" t="s">
        <v>56</v>
      </c>
      <c r="B15" s="248"/>
      <c r="C15" s="200" t="s">
        <v>40</v>
      </c>
      <c r="D15" s="201"/>
      <c r="E15" s="151">
        <f>SUM(E9+E12)</f>
        <v>36</v>
      </c>
      <c r="F15" s="151">
        <f>SUM(F9+F12)</f>
        <v>36</v>
      </c>
      <c r="G15" s="151">
        <f>SUM(G9+G12)</f>
        <v>6</v>
      </c>
      <c r="H15" s="137">
        <f>G15/F15</f>
        <v>0.16666666666666666</v>
      </c>
      <c r="I15" s="151">
        <f>SUM(I9+I12)</f>
        <v>16</v>
      </c>
      <c r="J15" s="137">
        <f>I15/F15</f>
        <v>0.4444444444444444</v>
      </c>
      <c r="K15" s="151">
        <f>SUM(K9+K12)</f>
        <v>14</v>
      </c>
      <c r="L15" s="137">
        <f>K15/F15</f>
        <v>0.3888888888888889</v>
      </c>
      <c r="M15" s="151">
        <f>SUM(M9)</f>
        <v>0</v>
      </c>
      <c r="N15" s="152">
        <f>SUM(M9/F9)</f>
        <v>0</v>
      </c>
      <c r="O15" s="151">
        <f>SUM(O9)</f>
        <v>0</v>
      </c>
      <c r="P15" s="137">
        <f>O15/F15</f>
        <v>0</v>
      </c>
      <c r="Q15" s="151">
        <f>SUM(Q9)</f>
        <v>0</v>
      </c>
      <c r="R15" s="137">
        <f>Q15/F15</f>
        <v>0</v>
      </c>
      <c r="S15" s="151">
        <f>SUM(S9)</f>
        <v>0</v>
      </c>
      <c r="T15" s="153"/>
      <c r="U15" s="154"/>
    </row>
    <row r="16" spans="1:20" s="16" customFormat="1" ht="16.5" customHeight="1" thickBot="1">
      <c r="A16" s="230" t="s">
        <v>68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2"/>
    </row>
    <row r="17" spans="1:21" s="2" customFormat="1" ht="39" customHeight="1">
      <c r="A17" s="270" t="s">
        <v>136</v>
      </c>
      <c r="B17" s="193" t="s">
        <v>137</v>
      </c>
      <c r="C17" s="196" t="s">
        <v>40</v>
      </c>
      <c r="D17" s="179" t="s">
        <v>135</v>
      </c>
      <c r="E17" s="181">
        <v>11</v>
      </c>
      <c r="F17" s="184">
        <v>11</v>
      </c>
      <c r="G17" s="181">
        <v>4</v>
      </c>
      <c r="H17" s="189">
        <f>G17/F17</f>
        <v>0.36363636363636365</v>
      </c>
      <c r="I17" s="181">
        <v>3</v>
      </c>
      <c r="J17" s="189">
        <f>I17/F17</f>
        <v>0.2727272727272727</v>
      </c>
      <c r="K17" s="181">
        <v>4</v>
      </c>
      <c r="L17" s="189">
        <f>K17/F17</f>
        <v>0.36363636363636365</v>
      </c>
      <c r="M17" s="181"/>
      <c r="N17" s="189">
        <f>M17/H17</f>
        <v>0</v>
      </c>
      <c r="O17" s="177">
        <v>1</v>
      </c>
      <c r="P17" s="189">
        <f>O17/F17</f>
        <v>0.09090909090909091</v>
      </c>
      <c r="Q17" s="181"/>
      <c r="R17" s="189">
        <f>Q17/F17</f>
        <v>0</v>
      </c>
      <c r="S17" s="177"/>
      <c r="T17" s="187"/>
      <c r="U17" s="168"/>
    </row>
    <row r="18" spans="1:21" s="2" customFormat="1" ht="39" customHeight="1">
      <c r="A18" s="271"/>
      <c r="B18" s="194"/>
      <c r="C18" s="197"/>
      <c r="D18" s="179"/>
      <c r="E18" s="182"/>
      <c r="F18" s="185"/>
      <c r="G18" s="182"/>
      <c r="H18" s="190"/>
      <c r="I18" s="182"/>
      <c r="J18" s="190"/>
      <c r="K18" s="182"/>
      <c r="L18" s="190"/>
      <c r="M18" s="182"/>
      <c r="N18" s="190"/>
      <c r="O18" s="178"/>
      <c r="P18" s="190"/>
      <c r="Q18" s="182"/>
      <c r="R18" s="190"/>
      <c r="S18" s="178"/>
      <c r="T18" s="188"/>
      <c r="U18" s="168"/>
    </row>
    <row r="19" spans="1:21" s="2" customFormat="1" ht="39" customHeight="1" thickBot="1">
      <c r="A19" s="272"/>
      <c r="B19" s="195"/>
      <c r="C19" s="198"/>
      <c r="D19" s="180"/>
      <c r="E19" s="183"/>
      <c r="F19" s="186"/>
      <c r="G19" s="183"/>
      <c r="H19" s="199"/>
      <c r="I19" s="183"/>
      <c r="J19" s="199"/>
      <c r="K19" s="183"/>
      <c r="L19" s="199"/>
      <c r="M19" s="183"/>
      <c r="N19" s="199"/>
      <c r="O19" s="220"/>
      <c r="P19" s="199"/>
      <c r="Q19" s="183"/>
      <c r="R19" s="199"/>
      <c r="S19" s="220"/>
      <c r="T19" s="219"/>
      <c r="U19" s="168"/>
    </row>
    <row r="20" spans="1:21" s="2" customFormat="1" ht="27.75" customHeight="1">
      <c r="A20" s="227">
        <v>181</v>
      </c>
      <c r="B20" s="193" t="s">
        <v>138</v>
      </c>
      <c r="C20" s="196" t="s">
        <v>40</v>
      </c>
      <c r="D20" s="179" t="s">
        <v>135</v>
      </c>
      <c r="E20" s="181">
        <v>19</v>
      </c>
      <c r="F20" s="184">
        <v>19</v>
      </c>
      <c r="G20" s="181">
        <v>1</v>
      </c>
      <c r="H20" s="189">
        <f>G20/F20</f>
        <v>0.05263157894736842</v>
      </c>
      <c r="I20" s="181">
        <v>8</v>
      </c>
      <c r="J20" s="189">
        <f>I20/F20</f>
        <v>0.42105263157894735</v>
      </c>
      <c r="K20" s="181">
        <v>10</v>
      </c>
      <c r="L20" s="189">
        <f>K20/F20</f>
        <v>0.5263157894736842</v>
      </c>
      <c r="M20" s="181"/>
      <c r="N20" s="189">
        <f>M20/H20</f>
        <v>0</v>
      </c>
      <c r="O20" s="181"/>
      <c r="P20" s="189">
        <f>O20/F20</f>
        <v>0</v>
      </c>
      <c r="Q20" s="181"/>
      <c r="R20" s="189">
        <f>Q20/F20</f>
        <v>0</v>
      </c>
      <c r="S20" s="177"/>
      <c r="T20" s="187"/>
      <c r="U20" s="168"/>
    </row>
    <row r="21" spans="1:21" s="2" customFormat="1" ht="27.75" customHeight="1">
      <c r="A21" s="228"/>
      <c r="B21" s="194"/>
      <c r="C21" s="197"/>
      <c r="D21" s="179"/>
      <c r="E21" s="182"/>
      <c r="F21" s="185"/>
      <c r="G21" s="182"/>
      <c r="H21" s="190"/>
      <c r="I21" s="182"/>
      <c r="J21" s="190"/>
      <c r="K21" s="182"/>
      <c r="L21" s="190"/>
      <c r="M21" s="182"/>
      <c r="N21" s="190"/>
      <c r="O21" s="182"/>
      <c r="P21" s="190"/>
      <c r="Q21" s="182"/>
      <c r="R21" s="190"/>
      <c r="S21" s="178"/>
      <c r="T21" s="188"/>
      <c r="U21" s="168"/>
    </row>
    <row r="22" spans="1:21" s="2" customFormat="1" ht="21.75" customHeight="1" thickBot="1">
      <c r="A22" s="229"/>
      <c r="B22" s="195"/>
      <c r="C22" s="198"/>
      <c r="D22" s="180"/>
      <c r="E22" s="183"/>
      <c r="F22" s="186"/>
      <c r="G22" s="183"/>
      <c r="H22" s="199"/>
      <c r="I22" s="183"/>
      <c r="J22" s="199"/>
      <c r="K22" s="183"/>
      <c r="L22" s="199"/>
      <c r="M22" s="183"/>
      <c r="N22" s="199"/>
      <c r="O22" s="183"/>
      <c r="P22" s="199"/>
      <c r="Q22" s="183"/>
      <c r="R22" s="199"/>
      <c r="S22" s="220"/>
      <c r="T22" s="219"/>
      <c r="U22" s="168"/>
    </row>
    <row r="23" spans="1:21" s="2" customFormat="1" ht="35.25" customHeight="1">
      <c r="A23" s="227">
        <v>192</v>
      </c>
      <c r="B23" s="193" t="s">
        <v>117</v>
      </c>
      <c r="C23" s="196" t="s">
        <v>40</v>
      </c>
      <c r="D23" s="179" t="s">
        <v>135</v>
      </c>
      <c r="E23" s="181">
        <v>1</v>
      </c>
      <c r="F23" s="184">
        <v>1</v>
      </c>
      <c r="G23" s="181"/>
      <c r="H23" s="189">
        <f>G23/F23</f>
        <v>0</v>
      </c>
      <c r="I23" s="181"/>
      <c r="J23" s="189">
        <f>I23/F23</f>
        <v>0</v>
      </c>
      <c r="K23" s="181">
        <v>1</v>
      </c>
      <c r="L23" s="189">
        <f>K23/F23</f>
        <v>1</v>
      </c>
      <c r="M23" s="181"/>
      <c r="N23" s="189"/>
      <c r="O23" s="181"/>
      <c r="P23" s="191">
        <f>O23/F23</f>
        <v>0</v>
      </c>
      <c r="Q23" s="181"/>
      <c r="R23" s="189">
        <f>Q23/F23</f>
        <v>0</v>
      </c>
      <c r="S23" s="177"/>
      <c r="T23" s="187"/>
      <c r="U23" s="168"/>
    </row>
    <row r="24" spans="1:21" s="2" customFormat="1" ht="35.25" customHeight="1">
      <c r="A24" s="228"/>
      <c r="B24" s="194"/>
      <c r="C24" s="197"/>
      <c r="D24" s="179"/>
      <c r="E24" s="182"/>
      <c r="F24" s="185"/>
      <c r="G24" s="182"/>
      <c r="H24" s="190"/>
      <c r="I24" s="182"/>
      <c r="J24" s="190"/>
      <c r="K24" s="182"/>
      <c r="L24" s="190"/>
      <c r="M24" s="182"/>
      <c r="N24" s="190"/>
      <c r="O24" s="182"/>
      <c r="P24" s="192"/>
      <c r="Q24" s="182"/>
      <c r="R24" s="190"/>
      <c r="S24" s="178"/>
      <c r="T24" s="188"/>
      <c r="U24" s="168"/>
    </row>
    <row r="25" spans="1:21" s="2" customFormat="1" ht="30" customHeight="1" thickBot="1">
      <c r="A25" s="229"/>
      <c r="B25" s="195"/>
      <c r="C25" s="198"/>
      <c r="D25" s="180"/>
      <c r="E25" s="183"/>
      <c r="F25" s="186"/>
      <c r="G25" s="183"/>
      <c r="H25" s="199"/>
      <c r="I25" s="183"/>
      <c r="J25" s="190"/>
      <c r="K25" s="182"/>
      <c r="L25" s="190"/>
      <c r="M25" s="182"/>
      <c r="N25" s="190"/>
      <c r="O25" s="182"/>
      <c r="P25" s="192"/>
      <c r="Q25" s="182"/>
      <c r="R25" s="190"/>
      <c r="S25" s="178"/>
      <c r="T25" s="188"/>
      <c r="U25" s="168"/>
    </row>
    <row r="26" spans="1:21" s="14" customFormat="1" ht="14.25" customHeight="1" thickBot="1">
      <c r="A26" s="202" t="s">
        <v>77</v>
      </c>
      <c r="B26" s="201"/>
      <c r="C26" s="200" t="s">
        <v>40</v>
      </c>
      <c r="D26" s="201"/>
      <c r="E26" s="175">
        <f>SUM(E17+E20+E23)</f>
        <v>31</v>
      </c>
      <c r="F26" s="175">
        <f>SUM(F17+F20+F23)</f>
        <v>31</v>
      </c>
      <c r="G26" s="175">
        <f>SUM(G17+G20+G23)</f>
        <v>5</v>
      </c>
      <c r="H26" s="18">
        <f>G26/F26</f>
        <v>0.16129032258064516</v>
      </c>
      <c r="I26" s="175">
        <f>SUM(I17+I20+I23)</f>
        <v>11</v>
      </c>
      <c r="J26" s="176">
        <f>I26/F26</f>
        <v>0.3548387096774194</v>
      </c>
      <c r="K26" s="175">
        <f>SUM(K17+K20+K23)</f>
        <v>15</v>
      </c>
      <c r="L26" s="18">
        <f>K26/F26</f>
        <v>0.4838709677419355</v>
      </c>
      <c r="M26" s="175">
        <f>SUM(M17+M20+M23)</f>
        <v>0</v>
      </c>
      <c r="N26" s="18">
        <f>M26/H26</f>
        <v>0</v>
      </c>
      <c r="O26" s="175">
        <f>SUM(O17+O20+O23)</f>
        <v>1</v>
      </c>
      <c r="P26" s="18">
        <f>O26/E26</f>
        <v>0.03225806451612903</v>
      </c>
      <c r="Q26" s="42">
        <f>SUM(Q17+Q20+Q23)</f>
        <v>0</v>
      </c>
      <c r="R26" s="18">
        <f>Q26/F26</f>
        <v>0</v>
      </c>
      <c r="S26" s="42">
        <f>SUM(S17+S20+S23)</f>
        <v>0</v>
      </c>
      <c r="T26" s="89"/>
      <c r="U26" s="45"/>
    </row>
    <row r="27" spans="1:21" s="14" customFormat="1" ht="18" customHeight="1" thickBot="1">
      <c r="A27" s="206" t="s">
        <v>60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8"/>
      <c r="U27" s="45"/>
    </row>
    <row r="28" spans="1:21" s="16" customFormat="1" ht="13.5" customHeight="1" thickBot="1">
      <c r="A28" s="206" t="s">
        <v>48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8"/>
      <c r="U28" s="49"/>
    </row>
    <row r="29" spans="1:91" s="2" customFormat="1" ht="25.5" customHeight="1">
      <c r="A29" s="225" t="s">
        <v>123</v>
      </c>
      <c r="B29" s="193" t="s">
        <v>59</v>
      </c>
      <c r="C29" s="196" t="s">
        <v>16</v>
      </c>
      <c r="D29" s="156" t="s">
        <v>131</v>
      </c>
      <c r="E29" s="146">
        <v>19</v>
      </c>
      <c r="F29" s="119">
        <v>19</v>
      </c>
      <c r="G29" s="146">
        <v>2</v>
      </c>
      <c r="H29" s="23">
        <f>G29/F29</f>
        <v>0.10526315789473684</v>
      </c>
      <c r="I29" s="146">
        <v>11</v>
      </c>
      <c r="J29" s="23">
        <f>I29/F29</f>
        <v>0.5789473684210527</v>
      </c>
      <c r="K29" s="146">
        <v>6</v>
      </c>
      <c r="L29" s="23">
        <f>K29/F29</f>
        <v>0.3157894736842105</v>
      </c>
      <c r="M29" s="146"/>
      <c r="N29" s="23">
        <f>SUM(M31/F31)</f>
        <v>0</v>
      </c>
      <c r="O29" s="146"/>
      <c r="P29" s="23">
        <f>O29/F29</f>
        <v>0</v>
      </c>
      <c r="Q29" s="146"/>
      <c r="R29" s="23"/>
      <c r="S29" s="146"/>
      <c r="T29" s="22"/>
      <c r="U29" s="149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</row>
    <row r="30" spans="1:91" s="2" customFormat="1" ht="26.25" customHeight="1" thickBot="1">
      <c r="A30" s="226"/>
      <c r="B30" s="195"/>
      <c r="C30" s="198"/>
      <c r="D30" s="157" t="s">
        <v>132</v>
      </c>
      <c r="E30" s="148">
        <v>19</v>
      </c>
      <c r="F30" s="10">
        <v>19</v>
      </c>
      <c r="G30" s="148">
        <v>4</v>
      </c>
      <c r="H30" s="93">
        <f>G30/F30</f>
        <v>0.21052631578947367</v>
      </c>
      <c r="I30" s="148">
        <v>12</v>
      </c>
      <c r="J30" s="93">
        <f>I30/F30</f>
        <v>0.631578947368421</v>
      </c>
      <c r="K30" s="148">
        <v>3</v>
      </c>
      <c r="L30" s="93">
        <f>K30/F30</f>
        <v>0.15789473684210525</v>
      </c>
      <c r="M30" s="148"/>
      <c r="N30" s="93"/>
      <c r="O30" s="148"/>
      <c r="P30" s="93">
        <f>O30/F30</f>
        <v>0</v>
      </c>
      <c r="Q30" s="148"/>
      <c r="R30" s="93"/>
      <c r="S30" s="148"/>
      <c r="T30" s="96"/>
      <c r="U30" s="149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</row>
    <row r="31" spans="1:21" s="155" customFormat="1" ht="20.25" customHeight="1" thickBot="1">
      <c r="A31" s="202" t="s">
        <v>33</v>
      </c>
      <c r="B31" s="258"/>
      <c r="C31" s="200" t="s">
        <v>16</v>
      </c>
      <c r="D31" s="201"/>
      <c r="E31" s="151">
        <f>SUM(E30)</f>
        <v>19</v>
      </c>
      <c r="F31" s="151">
        <f>SUM(F30)</f>
        <v>19</v>
      </c>
      <c r="G31" s="151">
        <f>SUM(G30)</f>
        <v>4</v>
      </c>
      <c r="H31" s="137">
        <f>G31/F31</f>
        <v>0.21052631578947367</v>
      </c>
      <c r="I31" s="151">
        <f>SUM(I30)</f>
        <v>12</v>
      </c>
      <c r="J31" s="137">
        <f>I31/F31</f>
        <v>0.631578947368421</v>
      </c>
      <c r="K31" s="151">
        <f>SUM(K30)</f>
        <v>3</v>
      </c>
      <c r="L31" s="137">
        <f>K31/F31</f>
        <v>0.15789473684210525</v>
      </c>
      <c r="M31" s="151">
        <f>SUM(M29)</f>
        <v>0</v>
      </c>
      <c r="N31" s="152">
        <f>SUM(M29/F29)</f>
        <v>0</v>
      </c>
      <c r="O31" s="151">
        <f>SUM(O29)</f>
        <v>0</v>
      </c>
      <c r="P31" s="137">
        <f>O31/F31</f>
        <v>0</v>
      </c>
      <c r="Q31" s="151">
        <f>SUM(Q29)</f>
        <v>0</v>
      </c>
      <c r="R31" s="137">
        <f>Q31/F31</f>
        <v>0</v>
      </c>
      <c r="S31" s="151">
        <f>SUM(S29)</f>
        <v>0</v>
      </c>
      <c r="T31" s="153"/>
      <c r="U31" s="154"/>
    </row>
    <row r="32" spans="1:21" s="53" customFormat="1" ht="16.5" customHeight="1" thickBot="1">
      <c r="A32" s="206" t="s">
        <v>44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8"/>
      <c r="U32" s="72"/>
    </row>
    <row r="33" spans="1:91" s="2" customFormat="1" ht="30" customHeight="1">
      <c r="A33" s="203" t="s">
        <v>50</v>
      </c>
      <c r="B33" s="193" t="s">
        <v>118</v>
      </c>
      <c r="C33" s="196" t="s">
        <v>16</v>
      </c>
      <c r="D33" s="145" t="s">
        <v>126</v>
      </c>
      <c r="E33" s="146">
        <v>19</v>
      </c>
      <c r="F33" s="146">
        <v>19</v>
      </c>
      <c r="G33" s="146"/>
      <c r="H33" s="23">
        <f>G33/F33</f>
        <v>0</v>
      </c>
      <c r="I33" s="146">
        <v>10</v>
      </c>
      <c r="J33" s="23">
        <f>I33/F33</f>
        <v>0.5263157894736842</v>
      </c>
      <c r="K33" s="146">
        <v>9</v>
      </c>
      <c r="L33" s="23">
        <f>K33/F33</f>
        <v>0.47368421052631576</v>
      </c>
      <c r="M33" s="146"/>
      <c r="N33" s="23">
        <f>SUM(M36/F36)</f>
        <v>0</v>
      </c>
      <c r="O33" s="146"/>
      <c r="P33" s="23">
        <f>O33/F33</f>
        <v>0</v>
      </c>
      <c r="Q33" s="146"/>
      <c r="R33" s="23"/>
      <c r="S33" s="146"/>
      <c r="T33" s="22"/>
      <c r="U33" s="149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</row>
    <row r="34" spans="1:91" s="2" customFormat="1" ht="30" customHeight="1" thickBot="1">
      <c r="A34" s="205"/>
      <c r="B34" s="195"/>
      <c r="C34" s="198"/>
      <c r="D34" s="147" t="s">
        <v>127</v>
      </c>
      <c r="E34" s="148">
        <v>19</v>
      </c>
      <c r="F34" s="148">
        <v>19</v>
      </c>
      <c r="G34" s="148">
        <v>1</v>
      </c>
      <c r="H34" s="93">
        <f>G34/F34</f>
        <v>0.05263157894736842</v>
      </c>
      <c r="I34" s="148">
        <v>9</v>
      </c>
      <c r="J34" s="93">
        <f>I34/F34</f>
        <v>0.47368421052631576</v>
      </c>
      <c r="K34" s="148">
        <v>9</v>
      </c>
      <c r="L34" s="93">
        <f>K34/F34</f>
        <v>0.47368421052631576</v>
      </c>
      <c r="M34" s="148"/>
      <c r="N34" s="93"/>
      <c r="O34" s="148"/>
      <c r="P34" s="93">
        <f>O34/F34</f>
        <v>0</v>
      </c>
      <c r="Q34" s="148"/>
      <c r="R34" s="93"/>
      <c r="S34" s="148"/>
      <c r="T34" s="96"/>
      <c r="U34" s="149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</row>
    <row r="35" spans="1:91" s="2" customFormat="1" ht="39.75" customHeight="1">
      <c r="A35" s="203" t="s">
        <v>120</v>
      </c>
      <c r="B35" s="193" t="s">
        <v>128</v>
      </c>
      <c r="C35" s="196" t="s">
        <v>40</v>
      </c>
      <c r="D35" s="145" t="s">
        <v>129</v>
      </c>
      <c r="E35" s="146">
        <v>10</v>
      </c>
      <c r="F35" s="146">
        <v>10</v>
      </c>
      <c r="G35" s="146"/>
      <c r="H35" s="23">
        <f>G35/F35</f>
        <v>0</v>
      </c>
      <c r="I35" s="146">
        <v>7</v>
      </c>
      <c r="J35" s="23">
        <f>I35/F35</f>
        <v>0.7</v>
      </c>
      <c r="K35" s="146">
        <v>3</v>
      </c>
      <c r="L35" s="23">
        <f>K35/F35</f>
        <v>0.3</v>
      </c>
      <c r="M35" s="146"/>
      <c r="N35" s="23">
        <f>SUM(M38/F38)</f>
        <v>0</v>
      </c>
      <c r="O35" s="146"/>
      <c r="P35" s="23">
        <f>O35/F35</f>
        <v>0</v>
      </c>
      <c r="Q35" s="146"/>
      <c r="R35" s="23"/>
      <c r="S35" s="146"/>
      <c r="T35" s="22"/>
      <c r="U35" s="149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</row>
    <row r="36" spans="1:91" s="2" customFormat="1" ht="53.25" customHeight="1" thickBot="1">
      <c r="A36" s="205"/>
      <c r="B36" s="195"/>
      <c r="C36" s="198"/>
      <c r="D36" s="147" t="s">
        <v>130</v>
      </c>
      <c r="E36" s="148">
        <v>10</v>
      </c>
      <c r="F36" s="127">
        <v>10</v>
      </c>
      <c r="G36" s="148"/>
      <c r="H36" s="93">
        <f>G36/F36</f>
        <v>0</v>
      </c>
      <c r="I36" s="148">
        <v>5</v>
      </c>
      <c r="J36" s="93">
        <f>I36/F36</f>
        <v>0.5</v>
      </c>
      <c r="K36" s="148">
        <v>5</v>
      </c>
      <c r="L36" s="93">
        <f>K36/F36</f>
        <v>0.5</v>
      </c>
      <c r="M36" s="148"/>
      <c r="N36" s="93"/>
      <c r="O36" s="148"/>
      <c r="P36" s="93">
        <f>O36/F36</f>
        <v>0</v>
      </c>
      <c r="Q36" s="148"/>
      <c r="R36" s="93"/>
      <c r="S36" s="148"/>
      <c r="T36" s="96"/>
      <c r="U36" s="149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</row>
    <row r="37" spans="1:91" ht="46.5" customHeight="1">
      <c r="A37" s="203" t="s">
        <v>120</v>
      </c>
      <c r="B37" s="193" t="s">
        <v>112</v>
      </c>
      <c r="C37" s="196" t="s">
        <v>40</v>
      </c>
      <c r="D37" s="145" t="s">
        <v>113</v>
      </c>
      <c r="E37" s="146">
        <v>18</v>
      </c>
      <c r="F37" s="146">
        <v>18</v>
      </c>
      <c r="G37" s="146">
        <v>1</v>
      </c>
      <c r="H37" s="23">
        <f aca="true" t="shared" si="0" ref="H37:H47">G37/F37</f>
        <v>0.05555555555555555</v>
      </c>
      <c r="I37" s="146">
        <v>7</v>
      </c>
      <c r="J37" s="23">
        <f aca="true" t="shared" si="1" ref="J37:J47">I37/F37</f>
        <v>0.3888888888888889</v>
      </c>
      <c r="K37" s="146">
        <v>10</v>
      </c>
      <c r="L37" s="23">
        <f aca="true" t="shared" si="2" ref="L37:L46">K37/F37</f>
        <v>0.5555555555555556</v>
      </c>
      <c r="M37" s="146"/>
      <c r="N37" s="23">
        <f>SUM(M40/F40)</f>
        <v>0</v>
      </c>
      <c r="O37" s="146"/>
      <c r="P37" s="23">
        <f aca="true" t="shared" si="3" ref="P37:P47">O37/F37</f>
        <v>0</v>
      </c>
      <c r="Q37" s="146"/>
      <c r="R37" s="23"/>
      <c r="S37" s="146"/>
      <c r="T37" s="22"/>
      <c r="U37" s="73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</row>
    <row r="38" spans="1:91" ht="46.5" customHeight="1" thickBot="1">
      <c r="A38" s="205"/>
      <c r="B38" s="195"/>
      <c r="C38" s="198"/>
      <c r="D38" s="147" t="s">
        <v>114</v>
      </c>
      <c r="E38" s="148">
        <v>18</v>
      </c>
      <c r="F38" s="148">
        <v>18</v>
      </c>
      <c r="G38" s="148"/>
      <c r="H38" s="93">
        <f t="shared" si="0"/>
        <v>0</v>
      </c>
      <c r="I38" s="148">
        <v>6</v>
      </c>
      <c r="J38" s="93">
        <f t="shared" si="1"/>
        <v>0.3333333333333333</v>
      </c>
      <c r="K38" s="148">
        <v>12</v>
      </c>
      <c r="L38" s="93">
        <f t="shared" si="2"/>
        <v>0.6666666666666666</v>
      </c>
      <c r="M38" s="148"/>
      <c r="N38" s="93"/>
      <c r="O38" s="148"/>
      <c r="P38" s="93">
        <f t="shared" si="3"/>
        <v>0</v>
      </c>
      <c r="Q38" s="148"/>
      <c r="R38" s="93"/>
      <c r="S38" s="148"/>
      <c r="T38" s="96"/>
      <c r="U38" s="73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</row>
    <row r="39" spans="1:91" ht="39.75" customHeight="1">
      <c r="A39" s="209" t="s">
        <v>50</v>
      </c>
      <c r="B39" s="193" t="s">
        <v>118</v>
      </c>
      <c r="C39" s="196" t="s">
        <v>16</v>
      </c>
      <c r="D39" s="156" t="s">
        <v>125</v>
      </c>
      <c r="E39" s="146">
        <v>12</v>
      </c>
      <c r="F39" s="146">
        <v>12</v>
      </c>
      <c r="G39" s="146">
        <v>5</v>
      </c>
      <c r="H39" s="23">
        <f t="shared" si="0"/>
        <v>0.4166666666666667</v>
      </c>
      <c r="I39" s="146">
        <v>5</v>
      </c>
      <c r="J39" s="23">
        <f t="shared" si="1"/>
        <v>0.4166666666666667</v>
      </c>
      <c r="K39" s="146">
        <v>2</v>
      </c>
      <c r="L39" s="23">
        <f t="shared" si="2"/>
        <v>0.16666666666666666</v>
      </c>
      <c r="M39" s="146"/>
      <c r="N39" s="23">
        <f>SUM(M43/F43)</f>
        <v>0</v>
      </c>
      <c r="O39" s="146">
        <f>SUM(1+0)</f>
        <v>1</v>
      </c>
      <c r="P39" s="23">
        <f t="shared" si="3"/>
        <v>0.08333333333333333</v>
      </c>
      <c r="Q39" s="146"/>
      <c r="R39" s="23"/>
      <c r="S39" s="146"/>
      <c r="T39" s="22"/>
      <c r="U39" s="73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</row>
    <row r="40" spans="1:91" ht="39" customHeight="1" thickBot="1">
      <c r="A40" s="210"/>
      <c r="B40" s="195"/>
      <c r="C40" s="198"/>
      <c r="D40" s="157" t="s">
        <v>124</v>
      </c>
      <c r="E40" s="148">
        <v>12</v>
      </c>
      <c r="F40" s="148">
        <v>12</v>
      </c>
      <c r="G40" s="148">
        <v>3</v>
      </c>
      <c r="H40" s="93">
        <f t="shared" si="0"/>
        <v>0.25</v>
      </c>
      <c r="I40" s="148">
        <v>6</v>
      </c>
      <c r="J40" s="93">
        <f t="shared" si="1"/>
        <v>0.5</v>
      </c>
      <c r="K40" s="148">
        <v>3</v>
      </c>
      <c r="L40" s="93">
        <f t="shared" si="2"/>
        <v>0.25</v>
      </c>
      <c r="M40" s="148"/>
      <c r="N40" s="93"/>
      <c r="O40" s="148">
        <f>SUM(1+0)</f>
        <v>1</v>
      </c>
      <c r="P40" s="93">
        <f t="shared" si="3"/>
        <v>0.08333333333333333</v>
      </c>
      <c r="Q40" s="148"/>
      <c r="R40" s="93"/>
      <c r="S40" s="148"/>
      <c r="T40" s="96"/>
      <c r="U40" s="73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</row>
    <row r="41" spans="1:91" ht="39.75" customHeight="1">
      <c r="A41" s="203" t="s">
        <v>120</v>
      </c>
      <c r="B41" s="211" t="s">
        <v>119</v>
      </c>
      <c r="C41" s="213" t="s">
        <v>40</v>
      </c>
      <c r="D41" s="158" t="s">
        <v>133</v>
      </c>
      <c r="E41" s="119">
        <v>14</v>
      </c>
      <c r="F41" s="119">
        <v>14</v>
      </c>
      <c r="G41" s="119">
        <v>1</v>
      </c>
      <c r="H41" s="15">
        <f t="shared" si="0"/>
        <v>0.07142857142857142</v>
      </c>
      <c r="I41" s="119">
        <v>7</v>
      </c>
      <c r="J41" s="15">
        <f t="shared" si="1"/>
        <v>0.5</v>
      </c>
      <c r="K41" s="119">
        <v>6</v>
      </c>
      <c r="L41" s="15">
        <f t="shared" si="2"/>
        <v>0.42857142857142855</v>
      </c>
      <c r="M41" s="119"/>
      <c r="N41" s="119"/>
      <c r="O41" s="119"/>
      <c r="P41" s="15">
        <f t="shared" si="3"/>
        <v>0</v>
      </c>
      <c r="Q41" s="119"/>
      <c r="R41" s="119"/>
      <c r="S41" s="119"/>
      <c r="T41" s="159"/>
      <c r="U41" s="73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</row>
    <row r="42" spans="1:91" ht="42.75" customHeight="1" thickBot="1">
      <c r="A42" s="204"/>
      <c r="B42" s="212"/>
      <c r="C42" s="214"/>
      <c r="D42" s="160" t="s">
        <v>134</v>
      </c>
      <c r="E42" s="47">
        <v>14</v>
      </c>
      <c r="F42" s="47">
        <v>13</v>
      </c>
      <c r="G42" s="47">
        <v>2</v>
      </c>
      <c r="H42" s="93">
        <f t="shared" si="0"/>
        <v>0.15384615384615385</v>
      </c>
      <c r="I42" s="10">
        <v>8</v>
      </c>
      <c r="J42" s="93">
        <f t="shared" si="1"/>
        <v>0.6153846153846154</v>
      </c>
      <c r="K42" s="10">
        <v>3</v>
      </c>
      <c r="L42" s="93">
        <f t="shared" si="2"/>
        <v>0.23076923076923078</v>
      </c>
      <c r="M42" s="10"/>
      <c r="N42" s="10"/>
      <c r="O42" s="10"/>
      <c r="P42" s="93">
        <f t="shared" si="3"/>
        <v>0</v>
      </c>
      <c r="Q42" s="10"/>
      <c r="R42" s="47"/>
      <c r="S42" s="47"/>
      <c r="T42" s="161"/>
      <c r="U42" s="73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</row>
    <row r="43" spans="1:21" s="155" customFormat="1" ht="15.75" customHeight="1" thickBot="1">
      <c r="A43" s="215" t="s">
        <v>33</v>
      </c>
      <c r="B43" s="216"/>
      <c r="C43" s="200" t="s">
        <v>16</v>
      </c>
      <c r="D43" s="201"/>
      <c r="E43" s="169">
        <f>SUM(E33+E39)</f>
        <v>31</v>
      </c>
      <c r="F43" s="169">
        <f>SUM(F33+F39)</f>
        <v>31</v>
      </c>
      <c r="G43" s="169">
        <f>SUM(G33+G39)</f>
        <v>5</v>
      </c>
      <c r="H43" s="137">
        <f t="shared" si="0"/>
        <v>0.16129032258064516</v>
      </c>
      <c r="I43" s="169">
        <f>SUM(I33+I39)</f>
        <v>15</v>
      </c>
      <c r="J43" s="137">
        <f t="shared" si="1"/>
        <v>0.4838709677419355</v>
      </c>
      <c r="K43" s="169">
        <f>SUM(K33+K39)</f>
        <v>11</v>
      </c>
      <c r="L43" s="137">
        <f t="shared" si="2"/>
        <v>0.3548387096774194</v>
      </c>
      <c r="M43" s="169">
        <f>SUM(M33+M39)</f>
        <v>0</v>
      </c>
      <c r="N43" s="152">
        <f>SUM(M39/F39)</f>
        <v>0</v>
      </c>
      <c r="O43" s="169">
        <f>SUM(O33+O39)</f>
        <v>1</v>
      </c>
      <c r="P43" s="137">
        <f t="shared" si="3"/>
        <v>0.03225806451612903</v>
      </c>
      <c r="Q43" s="169">
        <f>SUM(Q33+Q39)</f>
        <v>0</v>
      </c>
      <c r="R43" s="137">
        <f>Q43/F43</f>
        <v>0</v>
      </c>
      <c r="S43" s="169">
        <f>SUM(S33+S39)</f>
        <v>0</v>
      </c>
      <c r="T43" s="153"/>
      <c r="U43" s="154"/>
    </row>
    <row r="44" spans="1:21" s="155" customFormat="1" ht="17.25" customHeight="1" thickBot="1">
      <c r="A44" s="217"/>
      <c r="B44" s="218"/>
      <c r="C44" s="200" t="s">
        <v>40</v>
      </c>
      <c r="D44" s="201"/>
      <c r="E44" s="169">
        <f>SUM(E36+E38+E42)</f>
        <v>42</v>
      </c>
      <c r="F44" s="169">
        <f>SUM(F36+F38+F42)</f>
        <v>41</v>
      </c>
      <c r="G44" s="169">
        <f>SUM(G36+G38+G42)</f>
        <v>2</v>
      </c>
      <c r="H44" s="137">
        <f t="shared" si="0"/>
        <v>0.04878048780487805</v>
      </c>
      <c r="I44" s="169">
        <f>SUM(I36+I38+I42)</f>
        <v>19</v>
      </c>
      <c r="J44" s="137">
        <f t="shared" si="1"/>
        <v>0.4634146341463415</v>
      </c>
      <c r="K44" s="169">
        <f>SUM(K36+K38+K42)</f>
        <v>20</v>
      </c>
      <c r="L44" s="137">
        <f t="shared" si="2"/>
        <v>0.4878048780487805</v>
      </c>
      <c r="M44" s="169">
        <f>SUM(M31+M43)</f>
        <v>0</v>
      </c>
      <c r="N44" s="152">
        <f>SUM(M40/F40)</f>
        <v>0</v>
      </c>
      <c r="O44" s="169"/>
      <c r="P44" s="137">
        <f t="shared" si="3"/>
        <v>0</v>
      </c>
      <c r="Q44" s="169">
        <f>SUM(Q35+Q37+Q41)</f>
        <v>0</v>
      </c>
      <c r="R44" s="137">
        <f>Q44/F44</f>
        <v>0</v>
      </c>
      <c r="S44" s="169">
        <f>SUM(S35+S37+S41)</f>
        <v>0</v>
      </c>
      <c r="T44" s="153"/>
      <c r="U44" s="154"/>
    </row>
    <row r="45" spans="1:256" s="76" customFormat="1" ht="18" customHeight="1" thickBot="1">
      <c r="A45" s="252" t="s">
        <v>34</v>
      </c>
      <c r="B45" s="253"/>
      <c r="C45" s="250" t="s">
        <v>16</v>
      </c>
      <c r="D45" s="250"/>
      <c r="E45" s="170">
        <f>SUM(E31+E43)</f>
        <v>50</v>
      </c>
      <c r="F45" s="170">
        <f>SUM(F31+F43)</f>
        <v>50</v>
      </c>
      <c r="G45" s="170">
        <f>SUM(G31+G43)</f>
        <v>9</v>
      </c>
      <c r="H45" s="152">
        <f t="shared" si="0"/>
        <v>0.18</v>
      </c>
      <c r="I45" s="170">
        <f>SUM(I31+I43)</f>
        <v>27</v>
      </c>
      <c r="J45" s="152">
        <f t="shared" si="1"/>
        <v>0.54</v>
      </c>
      <c r="K45" s="170">
        <f>SUM(K31+K43)</f>
        <v>14</v>
      </c>
      <c r="L45" s="152">
        <f t="shared" si="2"/>
        <v>0.28</v>
      </c>
      <c r="M45" s="170">
        <f>SUM(M43)</f>
        <v>0</v>
      </c>
      <c r="N45" s="152">
        <f>SUM(M41/F41)</f>
        <v>0</v>
      </c>
      <c r="O45" s="170">
        <f>SUM(O31+O43)</f>
        <v>1</v>
      </c>
      <c r="P45" s="152">
        <f t="shared" si="3"/>
        <v>0.02</v>
      </c>
      <c r="Q45" s="170">
        <f>SUM(Q31+Q43)</f>
        <v>0</v>
      </c>
      <c r="R45" s="171">
        <f>Q45/F45</f>
        <v>0</v>
      </c>
      <c r="S45" s="170">
        <f>SUM(S31+S43)</f>
        <v>0</v>
      </c>
      <c r="T45" s="153"/>
      <c r="U45" s="75"/>
      <c r="IV45" s="76">
        <f>SUM(IV35:IV43)</f>
        <v>0</v>
      </c>
    </row>
    <row r="46" spans="1:21" s="76" customFormat="1" ht="18" customHeight="1" thickBot="1">
      <c r="A46" s="254"/>
      <c r="B46" s="255"/>
      <c r="C46" s="251" t="s">
        <v>40</v>
      </c>
      <c r="D46" s="251"/>
      <c r="E46" s="172">
        <f>SUM(E15+E26+E44)</f>
        <v>109</v>
      </c>
      <c r="F46" s="172">
        <f>SUM(F15+F26+F44)</f>
        <v>108</v>
      </c>
      <c r="G46" s="172">
        <f>SUM(G15+G26+G44)</f>
        <v>13</v>
      </c>
      <c r="H46" s="152">
        <f t="shared" si="0"/>
        <v>0.12037037037037036</v>
      </c>
      <c r="I46" s="170">
        <f>SUM(I15+I26+I44)</f>
        <v>46</v>
      </c>
      <c r="J46" s="152">
        <f t="shared" si="1"/>
        <v>0.42592592592592593</v>
      </c>
      <c r="K46" s="170">
        <f>SUM(K15+K26+K44)</f>
        <v>49</v>
      </c>
      <c r="L46" s="152">
        <f t="shared" si="2"/>
        <v>0.4537037037037037</v>
      </c>
      <c r="M46" s="170">
        <f>SUM(M15+M26+M44)</f>
        <v>0</v>
      </c>
      <c r="N46" s="173"/>
      <c r="O46" s="170">
        <f>SUM(O15+O26+O44)</f>
        <v>1</v>
      </c>
      <c r="P46" s="152">
        <f t="shared" si="3"/>
        <v>0.009259259259259259</v>
      </c>
      <c r="Q46" s="170">
        <f>SUM(Q15+Q26+Q44)</f>
        <v>0</v>
      </c>
      <c r="R46" s="171">
        <f>Q46/F46</f>
        <v>0</v>
      </c>
      <c r="S46" s="170">
        <f>SUM(S15+S26+S44)</f>
        <v>0</v>
      </c>
      <c r="T46" s="174">
        <f>SUM(S46/F46)</f>
        <v>0</v>
      </c>
      <c r="U46" s="75"/>
    </row>
    <row r="47" spans="1:21" s="76" customFormat="1" ht="18" customHeight="1" thickBot="1">
      <c r="A47" s="256"/>
      <c r="B47" s="257"/>
      <c r="C47" s="250" t="s">
        <v>17</v>
      </c>
      <c r="D47" s="250"/>
      <c r="E47" s="170">
        <f>SUM(E45+E46)</f>
        <v>159</v>
      </c>
      <c r="F47" s="170">
        <f>SUM(F45+F46)</f>
        <v>158</v>
      </c>
      <c r="G47" s="170">
        <f>SUM(G45+G46)</f>
        <v>22</v>
      </c>
      <c r="H47" s="171">
        <f t="shared" si="0"/>
        <v>0.13924050632911392</v>
      </c>
      <c r="I47" s="170">
        <f>SUM(I45+I46)</f>
        <v>73</v>
      </c>
      <c r="J47" s="171">
        <f t="shared" si="1"/>
        <v>0.4620253164556962</v>
      </c>
      <c r="K47" s="170">
        <f>SUM(K45+K46)</f>
        <v>63</v>
      </c>
      <c r="L47" s="171">
        <f>SUM(K47/F47)</f>
        <v>0.3987341772151899</v>
      </c>
      <c r="M47" s="170">
        <f>SUM(M45+M46)</f>
        <v>0</v>
      </c>
      <c r="N47" s="171">
        <f>SUM(M45/F47)</f>
        <v>0</v>
      </c>
      <c r="O47" s="170">
        <f>SUM(O45+O46)</f>
        <v>2</v>
      </c>
      <c r="P47" s="171">
        <f t="shared" si="3"/>
        <v>0.012658227848101266</v>
      </c>
      <c r="Q47" s="170">
        <f>SUM(Q45+Q46)</f>
        <v>0</v>
      </c>
      <c r="R47" s="171">
        <f>Q47/F47</f>
        <v>0</v>
      </c>
      <c r="S47" s="170">
        <f>SUM(S45+S46)</f>
        <v>0</v>
      </c>
      <c r="T47" s="174">
        <f>SUM(S47/F47)</f>
        <v>0</v>
      </c>
      <c r="U47" s="75"/>
    </row>
    <row r="48" spans="1:20" s="35" customFormat="1" ht="27" customHeight="1">
      <c r="A48" s="249" t="s">
        <v>35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</row>
    <row r="49" spans="1:4" s="2" customFormat="1" ht="15.75" customHeight="1">
      <c r="A49" s="2" t="s">
        <v>27</v>
      </c>
      <c r="C49" s="46"/>
      <c r="D49" s="46"/>
    </row>
    <row r="50" spans="1:4" s="2" customFormat="1" ht="14.25" customHeight="1">
      <c r="A50" s="2" t="s">
        <v>51</v>
      </c>
      <c r="C50" s="46"/>
      <c r="D50" s="46"/>
    </row>
  </sheetData>
  <sheetProtection/>
  <mergeCells count="154">
    <mergeCell ref="S17:S19"/>
    <mergeCell ref="T17:T19"/>
    <mergeCell ref="A33:A34"/>
    <mergeCell ref="B33:B34"/>
    <mergeCell ref="C33:C34"/>
    <mergeCell ref="A35:A36"/>
    <mergeCell ref="B35:B36"/>
    <mergeCell ref="C35:C36"/>
    <mergeCell ref="M17:M19"/>
    <mergeCell ref="N17:N19"/>
    <mergeCell ref="Q17:Q19"/>
    <mergeCell ref="R17:R19"/>
    <mergeCell ref="G17:G19"/>
    <mergeCell ref="H17:H19"/>
    <mergeCell ref="I17:I19"/>
    <mergeCell ref="J17:J19"/>
    <mergeCell ref="K17:K19"/>
    <mergeCell ref="L17:L19"/>
    <mergeCell ref="A17:A19"/>
    <mergeCell ref="B17:B19"/>
    <mergeCell ref="C17:C19"/>
    <mergeCell ref="D17:D19"/>
    <mergeCell ref="E17:E19"/>
    <mergeCell ref="F17:F19"/>
    <mergeCell ref="A7:B7"/>
    <mergeCell ref="R12:R14"/>
    <mergeCell ref="S12:S14"/>
    <mergeCell ref="P12:P14"/>
    <mergeCell ref="Q12:Q14"/>
    <mergeCell ref="C12:C14"/>
    <mergeCell ref="L12:L14"/>
    <mergeCell ref="N12:N14"/>
    <mergeCell ref="D12:D14"/>
    <mergeCell ref="E12:E14"/>
    <mergeCell ref="L9:L11"/>
    <mergeCell ref="M9:M11"/>
    <mergeCell ref="T12:T14"/>
    <mergeCell ref="Q9:Q11"/>
    <mergeCell ref="H12:H14"/>
    <mergeCell ref="I12:I14"/>
    <mergeCell ref="K9:K11"/>
    <mergeCell ref="A1:T1"/>
    <mergeCell ref="A2:T2"/>
    <mergeCell ref="A3:T3"/>
    <mergeCell ref="A4:B6"/>
    <mergeCell ref="C4:C6"/>
    <mergeCell ref="E4:E6"/>
    <mergeCell ref="O4:P5"/>
    <mergeCell ref="I5:J5"/>
    <mergeCell ref="Q4:R5"/>
    <mergeCell ref="G5:H5"/>
    <mergeCell ref="A48:T48"/>
    <mergeCell ref="C45:D45"/>
    <mergeCell ref="C46:D46"/>
    <mergeCell ref="C47:D47"/>
    <mergeCell ref="A45:B47"/>
    <mergeCell ref="A31:B31"/>
    <mergeCell ref="C31:D31"/>
    <mergeCell ref="E9:E11"/>
    <mergeCell ref="A8:T8"/>
    <mergeCell ref="A9:A11"/>
    <mergeCell ref="B9:B11"/>
    <mergeCell ref="S4:T5"/>
    <mergeCell ref="A15:B15"/>
    <mergeCell ref="J9:J11"/>
    <mergeCell ref="A12:A14"/>
    <mergeCell ref="D9:D11"/>
    <mergeCell ref="F12:F14"/>
    <mergeCell ref="M12:M14"/>
    <mergeCell ref="G12:G14"/>
    <mergeCell ref="A20:A22"/>
    <mergeCell ref="B20:B22"/>
    <mergeCell ref="M5:N5"/>
    <mergeCell ref="G4:N4"/>
    <mergeCell ref="N9:N11"/>
    <mergeCell ref="F4:F6"/>
    <mergeCell ref="D4:D6"/>
    <mergeCell ref="K5:L5"/>
    <mergeCell ref="A23:A25"/>
    <mergeCell ref="B23:B25"/>
    <mergeCell ref="E20:E22"/>
    <mergeCell ref="B29:B30"/>
    <mergeCell ref="M20:M22"/>
    <mergeCell ref="G20:G22"/>
    <mergeCell ref="H20:H22"/>
    <mergeCell ref="P9:P11"/>
    <mergeCell ref="J12:J14"/>
    <mergeCell ref="K12:K14"/>
    <mergeCell ref="C20:C22"/>
    <mergeCell ref="F20:F22"/>
    <mergeCell ref="J20:J22"/>
    <mergeCell ref="D20:D22"/>
    <mergeCell ref="A16:T16"/>
    <mergeCell ref="C15:D15"/>
    <mergeCell ref="O12:O14"/>
    <mergeCell ref="F9:F11"/>
    <mergeCell ref="G9:G11"/>
    <mergeCell ref="L20:L22"/>
    <mergeCell ref="O9:O11"/>
    <mergeCell ref="O17:O19"/>
    <mergeCell ref="P17:P19"/>
    <mergeCell ref="K20:K22"/>
    <mergeCell ref="H9:H11"/>
    <mergeCell ref="I9:I11"/>
    <mergeCell ref="N20:N22"/>
    <mergeCell ref="A43:B44"/>
    <mergeCell ref="C44:D44"/>
    <mergeCell ref="C9:C11"/>
    <mergeCell ref="T20:T22"/>
    <mergeCell ref="S20:S22"/>
    <mergeCell ref="O20:O22"/>
    <mergeCell ref="R9:R11"/>
    <mergeCell ref="S9:S11"/>
    <mergeCell ref="T9:T11"/>
    <mergeCell ref="R20:R22"/>
    <mergeCell ref="H23:H25"/>
    <mergeCell ref="I23:I25"/>
    <mergeCell ref="C43:D43"/>
    <mergeCell ref="A27:T27"/>
    <mergeCell ref="A32:T32"/>
    <mergeCell ref="A39:A40"/>
    <mergeCell ref="B39:B40"/>
    <mergeCell ref="C39:C40"/>
    <mergeCell ref="B41:B42"/>
    <mergeCell ref="C41:C42"/>
    <mergeCell ref="B37:B38"/>
    <mergeCell ref="C37:C38"/>
    <mergeCell ref="C26:D26"/>
    <mergeCell ref="A26:B26"/>
    <mergeCell ref="A41:A42"/>
    <mergeCell ref="C29:C30"/>
    <mergeCell ref="A37:A38"/>
    <mergeCell ref="A29:A30"/>
    <mergeCell ref="A28:T28"/>
    <mergeCell ref="N23:N25"/>
    <mergeCell ref="O23:O25"/>
    <mergeCell ref="P23:P25"/>
    <mergeCell ref="Q23:Q25"/>
    <mergeCell ref="R23:R25"/>
    <mergeCell ref="B12:B14"/>
    <mergeCell ref="C23:C25"/>
    <mergeCell ref="Q20:Q22"/>
    <mergeCell ref="I20:I22"/>
    <mergeCell ref="P20:P22"/>
    <mergeCell ref="S23:S25"/>
    <mergeCell ref="D23:D25"/>
    <mergeCell ref="E23:E25"/>
    <mergeCell ref="F23:F25"/>
    <mergeCell ref="G23:G25"/>
    <mergeCell ref="T23:T25"/>
    <mergeCell ref="J23:J25"/>
    <mergeCell ref="K23:K25"/>
    <mergeCell ref="L23:L25"/>
    <mergeCell ref="M23:M25"/>
  </mergeCells>
  <printOptions/>
  <pageMargins left="0.2362204724409449" right="0.15748031496062992" top="0.1968503937007874" bottom="0.2362204724409449" header="0.15748031496062992" footer="0.15748031496062992"/>
  <pageSetup horizontalDpi="360" verticalDpi="360" orientation="landscape" paperSize="9" scale="83" r:id="rId1"/>
  <rowBreaks count="1" manualBreakCount="1">
    <brk id="2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K93"/>
  <sheetViews>
    <sheetView showZeros="0" view="pageBreakPreview" zoomScaleSheetLayoutView="100" zoomScalePageLayoutView="0" workbookViewId="0" topLeftCell="A1">
      <selection activeCell="E67" sqref="E67"/>
    </sheetView>
  </sheetViews>
  <sheetFormatPr defaultColWidth="9.00390625" defaultRowHeight="12.75"/>
  <cols>
    <col min="1" max="1" width="25.00390625" style="55" customWidth="1"/>
    <col min="2" max="2" width="6.875" style="55" customWidth="1"/>
    <col min="3" max="3" width="13.00390625" style="55" customWidth="1"/>
    <col min="4" max="4" width="8.625" style="55" customWidth="1"/>
    <col min="5" max="5" width="7.625" style="55" customWidth="1"/>
    <col min="6" max="6" width="6.00390625" style="55" customWidth="1"/>
    <col min="7" max="7" width="8.00390625" style="55" customWidth="1"/>
    <col min="8" max="8" width="5.75390625" style="55" customWidth="1"/>
    <col min="9" max="9" width="8.25390625" style="55" customWidth="1"/>
    <col min="10" max="10" width="6.00390625" style="55" customWidth="1"/>
    <col min="11" max="11" width="9.25390625" style="55" customWidth="1"/>
    <col min="12" max="12" width="5.375" style="55" customWidth="1"/>
    <col min="13" max="13" width="7.75390625" style="55" customWidth="1"/>
    <col min="14" max="14" width="4.875" style="55" customWidth="1"/>
    <col min="15" max="15" width="7.25390625" style="55" customWidth="1"/>
    <col min="16" max="16" width="6.00390625" style="55" customWidth="1"/>
    <col min="17" max="17" width="8.25390625" style="55" customWidth="1"/>
    <col min="18" max="18" width="4.75390625" style="55" customWidth="1"/>
    <col min="19" max="19" width="8.375" style="55" customWidth="1"/>
    <col min="20" max="20" width="5.00390625" style="55" customWidth="1"/>
    <col min="21" max="21" width="8.75390625" style="55" customWidth="1"/>
    <col min="22" max="16384" width="9.125" style="55" customWidth="1"/>
  </cols>
  <sheetData>
    <row r="1" spans="1:21" s="1" customFormat="1" ht="16.5" customHeight="1">
      <c r="A1" s="287" t="s">
        <v>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s="1" customFormat="1" ht="15.75" customHeight="1" thickBot="1">
      <c r="A2" s="288" t="s">
        <v>66</v>
      </c>
      <c r="B2" s="288"/>
      <c r="C2" s="288"/>
      <c r="D2" s="288"/>
      <c r="E2" s="288"/>
      <c r="F2" s="288"/>
      <c r="G2" s="288"/>
      <c r="H2" s="288"/>
      <c r="I2" s="289"/>
      <c r="J2" s="288"/>
      <c r="K2" s="289"/>
      <c r="L2" s="288"/>
      <c r="M2" s="289"/>
      <c r="N2" s="288"/>
      <c r="O2" s="289"/>
      <c r="P2" s="288"/>
      <c r="Q2" s="289"/>
      <c r="R2" s="288"/>
      <c r="S2" s="289"/>
      <c r="T2" s="288"/>
      <c r="U2" s="289"/>
    </row>
    <row r="3" spans="1:21" s="2" customFormat="1" ht="12.75" customHeight="1">
      <c r="A3" s="297" t="s">
        <v>26</v>
      </c>
      <c r="B3" s="279" t="s">
        <v>18</v>
      </c>
      <c r="C3" s="196" t="s">
        <v>37</v>
      </c>
      <c r="D3" s="279" t="s">
        <v>41</v>
      </c>
      <c r="E3" s="279" t="s">
        <v>42</v>
      </c>
      <c r="F3" s="301" t="s">
        <v>28</v>
      </c>
      <c r="G3" s="301"/>
      <c r="H3" s="301"/>
      <c r="I3" s="302"/>
      <c r="J3" s="301"/>
      <c r="K3" s="302"/>
      <c r="L3" s="279" t="s">
        <v>3</v>
      </c>
      <c r="M3" s="280"/>
      <c r="N3" s="279" t="s">
        <v>19</v>
      </c>
      <c r="O3" s="280"/>
      <c r="P3" s="279" t="s">
        <v>20</v>
      </c>
      <c r="Q3" s="290"/>
      <c r="R3" s="279" t="s">
        <v>21</v>
      </c>
      <c r="S3" s="280"/>
      <c r="T3" s="279" t="s">
        <v>22</v>
      </c>
      <c r="U3" s="293"/>
    </row>
    <row r="4" spans="1:21" s="2" customFormat="1" ht="12.75">
      <c r="A4" s="298"/>
      <c r="B4" s="281"/>
      <c r="C4" s="197"/>
      <c r="D4" s="281"/>
      <c r="E4" s="281"/>
      <c r="F4" s="296" t="s">
        <v>23</v>
      </c>
      <c r="G4" s="296"/>
      <c r="H4" s="296" t="s">
        <v>24</v>
      </c>
      <c r="I4" s="303"/>
      <c r="J4" s="296" t="s">
        <v>25</v>
      </c>
      <c r="K4" s="303"/>
      <c r="L4" s="281"/>
      <c r="M4" s="282"/>
      <c r="N4" s="281"/>
      <c r="O4" s="282"/>
      <c r="P4" s="281"/>
      <c r="Q4" s="291"/>
      <c r="R4" s="281"/>
      <c r="S4" s="282"/>
      <c r="T4" s="281"/>
      <c r="U4" s="294"/>
    </row>
    <row r="5" spans="1:21" s="2" customFormat="1" ht="12" customHeight="1">
      <c r="A5" s="299"/>
      <c r="B5" s="281"/>
      <c r="C5" s="197"/>
      <c r="D5" s="281"/>
      <c r="E5" s="281"/>
      <c r="F5" s="296"/>
      <c r="G5" s="296"/>
      <c r="H5" s="296"/>
      <c r="I5" s="303"/>
      <c r="J5" s="296"/>
      <c r="K5" s="303"/>
      <c r="L5" s="283"/>
      <c r="M5" s="284"/>
      <c r="N5" s="283"/>
      <c r="O5" s="284"/>
      <c r="P5" s="283"/>
      <c r="Q5" s="292"/>
      <c r="R5" s="283"/>
      <c r="S5" s="284"/>
      <c r="T5" s="283"/>
      <c r="U5" s="295"/>
    </row>
    <row r="6" spans="1:21" s="2" customFormat="1" ht="12.75" customHeight="1" thickBot="1">
      <c r="A6" s="300"/>
      <c r="B6" s="283"/>
      <c r="C6" s="198"/>
      <c r="D6" s="283"/>
      <c r="E6" s="283"/>
      <c r="F6" s="13" t="s">
        <v>4</v>
      </c>
      <c r="G6" s="13" t="s">
        <v>5</v>
      </c>
      <c r="H6" s="13" t="s">
        <v>4</v>
      </c>
      <c r="I6" s="20" t="s">
        <v>5</v>
      </c>
      <c r="J6" s="13" t="s">
        <v>4</v>
      </c>
      <c r="K6" s="20" t="s">
        <v>5</v>
      </c>
      <c r="L6" s="19" t="s">
        <v>4</v>
      </c>
      <c r="M6" s="10" t="s">
        <v>5</v>
      </c>
      <c r="N6" s="19" t="s">
        <v>4</v>
      </c>
      <c r="O6" s="11" t="s">
        <v>5</v>
      </c>
      <c r="P6" s="19" t="s">
        <v>4</v>
      </c>
      <c r="Q6" s="10" t="s">
        <v>5</v>
      </c>
      <c r="R6" s="19" t="s">
        <v>4</v>
      </c>
      <c r="S6" s="10" t="s">
        <v>5</v>
      </c>
      <c r="T6" s="19" t="s">
        <v>4</v>
      </c>
      <c r="U6" s="12" t="s">
        <v>5</v>
      </c>
    </row>
    <row r="7" spans="1:21" s="2" customFormat="1" ht="10.5" customHeight="1" thickBot="1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7">
        <v>9</v>
      </c>
      <c r="J7" s="64">
        <v>10</v>
      </c>
      <c r="K7" s="7">
        <v>11</v>
      </c>
      <c r="L7" s="64">
        <v>12</v>
      </c>
      <c r="M7" s="7">
        <v>13</v>
      </c>
      <c r="N7" s="64">
        <v>14</v>
      </c>
      <c r="O7" s="8">
        <v>15</v>
      </c>
      <c r="P7" s="64">
        <v>16</v>
      </c>
      <c r="Q7" s="7">
        <v>17</v>
      </c>
      <c r="R7" s="64">
        <v>18</v>
      </c>
      <c r="S7" s="7">
        <v>19</v>
      </c>
      <c r="T7" s="64">
        <v>20</v>
      </c>
      <c r="U7" s="9">
        <v>21</v>
      </c>
    </row>
    <row r="8" spans="1:21" s="2" customFormat="1" ht="18" customHeight="1" thickBot="1">
      <c r="A8" s="206" t="s">
        <v>63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/>
    </row>
    <row r="9" spans="1:21" s="2" customFormat="1" ht="12.75" customHeight="1" thickBot="1">
      <c r="A9" s="206" t="s">
        <v>44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8"/>
    </row>
    <row r="10" spans="1:21" s="2" customFormat="1" ht="63" customHeight="1">
      <c r="A10" s="114" t="s">
        <v>93</v>
      </c>
      <c r="B10" s="115" t="s">
        <v>15</v>
      </c>
      <c r="C10" s="116" t="s">
        <v>32</v>
      </c>
      <c r="D10" s="117">
        <v>10</v>
      </c>
      <c r="E10" s="117">
        <v>10</v>
      </c>
      <c r="F10" s="118">
        <v>2</v>
      </c>
      <c r="G10" s="23">
        <f>F10/E10</f>
        <v>0.2</v>
      </c>
      <c r="H10" s="118">
        <v>4</v>
      </c>
      <c r="I10" s="23">
        <f>H10/E10</f>
        <v>0.4</v>
      </c>
      <c r="J10" s="119">
        <v>4</v>
      </c>
      <c r="K10" s="23">
        <f>J10/E10</f>
        <v>0.4</v>
      </c>
      <c r="L10" s="119">
        <v>2</v>
      </c>
      <c r="M10" s="23">
        <f>L10/E10</f>
        <v>0.2</v>
      </c>
      <c r="N10" s="119"/>
      <c r="O10" s="23">
        <f>N10/$E10</f>
        <v>0</v>
      </c>
      <c r="P10" s="119"/>
      <c r="Q10" s="23">
        <f>P10/$E10</f>
        <v>0</v>
      </c>
      <c r="R10" s="119"/>
      <c r="S10" s="23">
        <f>R10/$E10</f>
        <v>0</v>
      </c>
      <c r="T10" s="119"/>
      <c r="U10" s="22">
        <f>T10/$E10</f>
        <v>0</v>
      </c>
    </row>
    <row r="11" spans="1:21" s="2" customFormat="1" ht="53.25" customHeight="1">
      <c r="A11" s="111" t="s">
        <v>107</v>
      </c>
      <c r="B11" s="98" t="s">
        <v>15</v>
      </c>
      <c r="C11" s="30" t="s">
        <v>32</v>
      </c>
      <c r="D11" s="26">
        <v>11</v>
      </c>
      <c r="E11" s="26">
        <v>11</v>
      </c>
      <c r="F11" s="101">
        <v>6</v>
      </c>
      <c r="G11" s="21">
        <f>F11/E11</f>
        <v>0.5454545454545454</v>
      </c>
      <c r="H11" s="101">
        <v>5</v>
      </c>
      <c r="I11" s="21">
        <f>H11/E11</f>
        <v>0.45454545454545453</v>
      </c>
      <c r="J11" s="4"/>
      <c r="K11" s="21">
        <f>J11/E11</f>
        <v>0</v>
      </c>
      <c r="L11" s="4">
        <v>4</v>
      </c>
      <c r="M11" s="21">
        <f>L11/E11</f>
        <v>0.36363636363636365</v>
      </c>
      <c r="N11" s="4"/>
      <c r="O11" s="21">
        <f>N11/$E11</f>
        <v>0</v>
      </c>
      <c r="P11" s="4"/>
      <c r="Q11" s="21">
        <f>P11/$E11</f>
        <v>0</v>
      </c>
      <c r="R11" s="4"/>
      <c r="S11" s="21">
        <f>R11/$E11</f>
        <v>0</v>
      </c>
      <c r="T11" s="4"/>
      <c r="U11" s="27">
        <f>T11/$E11</f>
        <v>0</v>
      </c>
    </row>
    <row r="12" spans="1:21" s="2" customFormat="1" ht="56.25" customHeight="1" thickBot="1">
      <c r="A12" s="111" t="s">
        <v>92</v>
      </c>
      <c r="B12" s="98" t="s">
        <v>15</v>
      </c>
      <c r="C12" s="30" t="s">
        <v>32</v>
      </c>
      <c r="D12" s="26">
        <v>14</v>
      </c>
      <c r="E12" s="26">
        <v>14</v>
      </c>
      <c r="F12" s="101">
        <v>5</v>
      </c>
      <c r="G12" s="21">
        <f>F12/E12</f>
        <v>0.35714285714285715</v>
      </c>
      <c r="H12" s="101">
        <v>9</v>
      </c>
      <c r="I12" s="21">
        <f>H12/E12</f>
        <v>0.6428571428571429</v>
      </c>
      <c r="J12" s="4"/>
      <c r="K12" s="21">
        <f>J12/E12</f>
        <v>0</v>
      </c>
      <c r="L12" s="4">
        <v>5</v>
      </c>
      <c r="M12" s="21">
        <f>L12/E12</f>
        <v>0.35714285714285715</v>
      </c>
      <c r="N12" s="4"/>
      <c r="O12" s="21">
        <f>N12/$E12</f>
        <v>0</v>
      </c>
      <c r="P12" s="4"/>
      <c r="Q12" s="21">
        <f>P12/$E12</f>
        <v>0</v>
      </c>
      <c r="R12" s="4"/>
      <c r="S12" s="21">
        <f>R12/$E12</f>
        <v>0</v>
      </c>
      <c r="T12" s="4"/>
      <c r="U12" s="27">
        <f>T12/$E12</f>
        <v>0</v>
      </c>
    </row>
    <row r="13" spans="1:21" s="14" customFormat="1" ht="18.75" customHeight="1" thickBot="1">
      <c r="A13" s="138" t="s">
        <v>33</v>
      </c>
      <c r="B13" s="200" t="s">
        <v>15</v>
      </c>
      <c r="C13" s="201"/>
      <c r="D13" s="88">
        <f>SUM(D10:D12)</f>
        <v>35</v>
      </c>
      <c r="E13" s="88">
        <f>SUM(E10:E12)</f>
        <v>35</v>
      </c>
      <c r="F13" s="88">
        <f>SUM(F10:F12)</f>
        <v>13</v>
      </c>
      <c r="G13" s="162">
        <f>F13/D13</f>
        <v>0.37142857142857144</v>
      </c>
      <c r="H13" s="69">
        <f>SUM(H10+H11+H12)</f>
        <v>18</v>
      </c>
      <c r="I13" s="162">
        <f>H13/E13</f>
        <v>0.5142857142857142</v>
      </c>
      <c r="J13" s="17">
        <f>SUM(J10+J11+J12)</f>
        <v>4</v>
      </c>
      <c r="K13" s="162">
        <f>J13/E13</f>
        <v>0.11428571428571428</v>
      </c>
      <c r="L13" s="17">
        <f>SUM(L10+L11+L12)</f>
        <v>11</v>
      </c>
      <c r="M13" s="162">
        <f>L13/E13</f>
        <v>0.3142857142857143</v>
      </c>
      <c r="N13" s="17">
        <f>SUM(N10+N11)</f>
        <v>0</v>
      </c>
      <c r="O13" s="18">
        <f>N13/E13</f>
        <v>0</v>
      </c>
      <c r="P13" s="17">
        <f>SUM(P10+P11)</f>
        <v>0</v>
      </c>
      <c r="Q13" s="18">
        <f>P13/E13</f>
        <v>0</v>
      </c>
      <c r="R13" s="17"/>
      <c r="S13" s="18">
        <f>R13/E13</f>
        <v>0</v>
      </c>
      <c r="T13" s="17">
        <f>SUM(T10+T11)</f>
        <v>0</v>
      </c>
      <c r="U13" s="89">
        <f>T13/E13</f>
        <v>0</v>
      </c>
    </row>
    <row r="14" spans="1:21" s="16" customFormat="1" ht="18.75" customHeight="1" thickBot="1">
      <c r="A14" s="206" t="s">
        <v>48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8"/>
    </row>
    <row r="15" spans="1:21" s="2" customFormat="1" ht="39.75" customHeight="1">
      <c r="A15" s="312" t="s">
        <v>100</v>
      </c>
      <c r="B15" s="32" t="s">
        <v>15</v>
      </c>
      <c r="C15" s="59" t="s">
        <v>32</v>
      </c>
      <c r="D15" s="33">
        <v>24</v>
      </c>
      <c r="E15" s="33">
        <v>24</v>
      </c>
      <c r="F15" s="47">
        <v>5</v>
      </c>
      <c r="G15" s="15">
        <f aca="true" t="shared" si="0" ref="G15:G20">F15/E15</f>
        <v>0.20833333333333334</v>
      </c>
      <c r="H15" s="47">
        <v>10</v>
      </c>
      <c r="I15" s="15">
        <f aca="true" t="shared" si="1" ref="I15:I20">H15/E15</f>
        <v>0.4166666666666667</v>
      </c>
      <c r="J15" s="47">
        <v>9</v>
      </c>
      <c r="K15" s="15">
        <f aca="true" t="shared" si="2" ref="K15:K20">J15/E15</f>
        <v>0.375</v>
      </c>
      <c r="L15" s="47">
        <v>3</v>
      </c>
      <c r="M15" s="15">
        <f aca="true" t="shared" si="3" ref="M15:M20">L15/E15</f>
        <v>0.125</v>
      </c>
      <c r="N15" s="47"/>
      <c r="O15" s="15">
        <f>N15/$E15</f>
        <v>0</v>
      </c>
      <c r="P15" s="47">
        <v>24</v>
      </c>
      <c r="Q15" s="15">
        <f aca="true" t="shared" si="4" ref="Q15:Q20">P15/$E15</f>
        <v>1</v>
      </c>
      <c r="R15" s="47">
        <v>24</v>
      </c>
      <c r="S15" s="15">
        <f aca="true" t="shared" si="5" ref="S15:S20">R15/$E15</f>
        <v>1</v>
      </c>
      <c r="T15" s="47">
        <v>24</v>
      </c>
      <c r="U15" s="48">
        <f aca="true" t="shared" si="6" ref="U15:U20">T15/$E15</f>
        <v>1</v>
      </c>
    </row>
    <row r="16" spans="1:21" s="2" customFormat="1" ht="39.75" customHeight="1">
      <c r="A16" s="313"/>
      <c r="B16" s="32" t="s">
        <v>16</v>
      </c>
      <c r="C16" s="34" t="s">
        <v>32</v>
      </c>
      <c r="D16" s="33">
        <v>25</v>
      </c>
      <c r="E16" s="33">
        <v>25</v>
      </c>
      <c r="F16" s="47">
        <v>8</v>
      </c>
      <c r="G16" s="15">
        <f t="shared" si="0"/>
        <v>0.32</v>
      </c>
      <c r="H16" s="47">
        <v>10</v>
      </c>
      <c r="I16" s="15">
        <f t="shared" si="1"/>
        <v>0.4</v>
      </c>
      <c r="J16" s="47">
        <v>7</v>
      </c>
      <c r="K16" s="15">
        <f t="shared" si="2"/>
        <v>0.28</v>
      </c>
      <c r="L16" s="47">
        <v>7</v>
      </c>
      <c r="M16" s="15">
        <f t="shared" si="3"/>
        <v>0.28</v>
      </c>
      <c r="N16" s="47"/>
      <c r="O16" s="15">
        <f>N16/$E16</f>
        <v>0</v>
      </c>
      <c r="P16" s="47">
        <v>25</v>
      </c>
      <c r="Q16" s="15">
        <f t="shared" si="4"/>
        <v>1</v>
      </c>
      <c r="R16" s="47">
        <v>25</v>
      </c>
      <c r="S16" s="15">
        <f t="shared" si="5"/>
        <v>1</v>
      </c>
      <c r="T16" s="47">
        <v>25</v>
      </c>
      <c r="U16" s="48">
        <f t="shared" si="6"/>
        <v>1</v>
      </c>
    </row>
    <row r="17" spans="1:21" s="2" customFormat="1" ht="65.25" customHeight="1">
      <c r="A17" s="78" t="s">
        <v>95</v>
      </c>
      <c r="B17" s="32" t="s">
        <v>15</v>
      </c>
      <c r="C17" s="34" t="s">
        <v>32</v>
      </c>
      <c r="D17" s="33">
        <v>16</v>
      </c>
      <c r="E17" s="33">
        <v>16</v>
      </c>
      <c r="F17" s="47">
        <v>8</v>
      </c>
      <c r="G17" s="15">
        <f t="shared" si="0"/>
        <v>0.5</v>
      </c>
      <c r="H17" s="47">
        <v>5</v>
      </c>
      <c r="I17" s="15">
        <f t="shared" si="1"/>
        <v>0.3125</v>
      </c>
      <c r="J17" s="47">
        <v>3</v>
      </c>
      <c r="K17" s="15">
        <f t="shared" si="2"/>
        <v>0.1875</v>
      </c>
      <c r="L17" s="47">
        <v>6</v>
      </c>
      <c r="M17" s="15">
        <f t="shared" si="3"/>
        <v>0.375</v>
      </c>
      <c r="N17" s="47"/>
      <c r="O17" s="15">
        <f>N17/$E17</f>
        <v>0</v>
      </c>
      <c r="P17" s="47"/>
      <c r="Q17" s="15">
        <f t="shared" si="4"/>
        <v>0</v>
      </c>
      <c r="R17" s="47">
        <v>16</v>
      </c>
      <c r="S17" s="15">
        <f t="shared" si="5"/>
        <v>1</v>
      </c>
      <c r="T17" s="47">
        <v>16</v>
      </c>
      <c r="U17" s="48">
        <f t="shared" si="6"/>
        <v>1</v>
      </c>
    </row>
    <row r="18" spans="1:21" s="2" customFormat="1" ht="55.5" customHeight="1" thickBot="1">
      <c r="A18" s="126" t="s">
        <v>96</v>
      </c>
      <c r="B18" s="127" t="s">
        <v>15</v>
      </c>
      <c r="C18" s="128" t="s">
        <v>32</v>
      </c>
      <c r="D18" s="129">
        <v>15</v>
      </c>
      <c r="E18" s="129">
        <v>15</v>
      </c>
      <c r="F18" s="10">
        <v>4</v>
      </c>
      <c r="G18" s="93">
        <f t="shared" si="0"/>
        <v>0.26666666666666666</v>
      </c>
      <c r="H18" s="10">
        <v>6</v>
      </c>
      <c r="I18" s="93">
        <f t="shared" si="1"/>
        <v>0.4</v>
      </c>
      <c r="J18" s="10">
        <v>5</v>
      </c>
      <c r="K18" s="93">
        <f t="shared" si="2"/>
        <v>0.3333333333333333</v>
      </c>
      <c r="L18" s="10">
        <v>2</v>
      </c>
      <c r="M18" s="15">
        <f t="shared" si="3"/>
        <v>0.13333333333333333</v>
      </c>
      <c r="N18" s="10"/>
      <c r="O18" s="93">
        <f>N18/$E18</f>
        <v>0</v>
      </c>
      <c r="P18" s="10"/>
      <c r="Q18" s="93">
        <f t="shared" si="4"/>
        <v>0</v>
      </c>
      <c r="R18" s="10">
        <v>15</v>
      </c>
      <c r="S18" s="93">
        <f t="shared" si="5"/>
        <v>1</v>
      </c>
      <c r="T18" s="10">
        <v>15</v>
      </c>
      <c r="U18" s="96">
        <f t="shared" si="6"/>
        <v>1</v>
      </c>
    </row>
    <row r="19" spans="1:21" s="14" customFormat="1" ht="17.25" customHeight="1" thickBot="1">
      <c r="A19" s="275" t="s">
        <v>33</v>
      </c>
      <c r="B19" s="200" t="s">
        <v>15</v>
      </c>
      <c r="C19" s="201"/>
      <c r="D19" s="88">
        <f>SUM(D15+D17+D18)</f>
        <v>55</v>
      </c>
      <c r="E19" s="88">
        <f>SUM(E15+E17+E18)</f>
        <v>55</v>
      </c>
      <c r="F19" s="88">
        <f>SUM(F15+F17+F18)</f>
        <v>17</v>
      </c>
      <c r="G19" s="162">
        <f t="shared" si="0"/>
        <v>0.3090909090909091</v>
      </c>
      <c r="H19" s="17">
        <f>SUM(H15+H17+H18)</f>
        <v>21</v>
      </c>
      <c r="I19" s="162">
        <f t="shared" si="1"/>
        <v>0.38181818181818183</v>
      </c>
      <c r="J19" s="17">
        <f>SUM(J15+J17+J18)</f>
        <v>17</v>
      </c>
      <c r="K19" s="162">
        <f t="shared" si="2"/>
        <v>0.3090909090909091</v>
      </c>
      <c r="L19" s="17">
        <f>SUM(L15+L17+L18)</f>
        <v>11</v>
      </c>
      <c r="M19" s="162">
        <f t="shared" si="3"/>
        <v>0.2</v>
      </c>
      <c r="N19" s="17">
        <f>SUM(N15)</f>
        <v>0</v>
      </c>
      <c r="O19" s="18">
        <f>SUM(O15+O17)</f>
        <v>0</v>
      </c>
      <c r="P19" s="17">
        <f>SUM(P15)</f>
        <v>24</v>
      </c>
      <c r="Q19" s="162">
        <f t="shared" si="4"/>
        <v>0.43636363636363634</v>
      </c>
      <c r="R19" s="17">
        <f>SUM(R15+R17+R18)</f>
        <v>55</v>
      </c>
      <c r="S19" s="162">
        <f t="shared" si="5"/>
        <v>1</v>
      </c>
      <c r="T19" s="17">
        <f>SUM(T15+T17+T18)</f>
        <v>55</v>
      </c>
      <c r="U19" s="163">
        <f t="shared" si="6"/>
        <v>1</v>
      </c>
    </row>
    <row r="20" spans="1:21" s="14" customFormat="1" ht="17.25" customHeight="1" thickBot="1">
      <c r="A20" s="276"/>
      <c r="B20" s="200" t="s">
        <v>16</v>
      </c>
      <c r="C20" s="201"/>
      <c r="D20" s="88">
        <f>SUM(D16)</f>
        <v>25</v>
      </c>
      <c r="E20" s="88">
        <f>SUM(E16)</f>
        <v>25</v>
      </c>
      <c r="F20" s="88">
        <f>SUM(F16)</f>
        <v>8</v>
      </c>
      <c r="G20" s="162">
        <f t="shared" si="0"/>
        <v>0.32</v>
      </c>
      <c r="H20" s="17">
        <f>SUM(H16)</f>
        <v>10</v>
      </c>
      <c r="I20" s="162">
        <f t="shared" si="1"/>
        <v>0.4</v>
      </c>
      <c r="J20" s="17">
        <f>SUM(J16)</f>
        <v>7</v>
      </c>
      <c r="K20" s="162">
        <f t="shared" si="2"/>
        <v>0.28</v>
      </c>
      <c r="L20" s="17">
        <f>SUM(L16)</f>
        <v>7</v>
      </c>
      <c r="M20" s="162">
        <f t="shared" si="3"/>
        <v>0.28</v>
      </c>
      <c r="N20" s="17">
        <f>SUM(N16)</f>
        <v>0</v>
      </c>
      <c r="O20" s="18">
        <f>N20/$E20</f>
        <v>0</v>
      </c>
      <c r="P20" s="17">
        <f>SUM(P16)</f>
        <v>25</v>
      </c>
      <c r="Q20" s="162">
        <f t="shared" si="4"/>
        <v>1</v>
      </c>
      <c r="R20" s="17">
        <f>SUM(R16)</f>
        <v>25</v>
      </c>
      <c r="S20" s="162">
        <f t="shared" si="5"/>
        <v>1</v>
      </c>
      <c r="T20" s="17">
        <f>SUM(T16)</f>
        <v>25</v>
      </c>
      <c r="U20" s="163">
        <f t="shared" si="6"/>
        <v>1</v>
      </c>
    </row>
    <row r="21" spans="1:21" s="68" customFormat="1" ht="14.25" customHeight="1" thickBot="1">
      <c r="A21" s="273" t="s">
        <v>45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</row>
    <row r="22" spans="1:21" s="14" customFormat="1" ht="17.25" customHeight="1" thickBot="1">
      <c r="A22" s="63">
        <v>1</v>
      </c>
      <c r="B22" s="64">
        <v>2</v>
      </c>
      <c r="C22" s="64">
        <v>3</v>
      </c>
      <c r="D22" s="64">
        <v>4</v>
      </c>
      <c r="E22" s="64">
        <v>5</v>
      </c>
      <c r="F22" s="64">
        <v>6</v>
      </c>
      <c r="G22" s="64">
        <v>7</v>
      </c>
      <c r="H22" s="64">
        <v>8</v>
      </c>
      <c r="I22" s="7">
        <v>9</v>
      </c>
      <c r="J22" s="64">
        <v>10</v>
      </c>
      <c r="K22" s="7">
        <v>11</v>
      </c>
      <c r="L22" s="64">
        <v>12</v>
      </c>
      <c r="M22" s="7">
        <v>13</v>
      </c>
      <c r="N22" s="64">
        <v>14</v>
      </c>
      <c r="O22" s="8">
        <v>15</v>
      </c>
      <c r="P22" s="64">
        <v>16</v>
      </c>
      <c r="Q22" s="7">
        <v>17</v>
      </c>
      <c r="R22" s="64">
        <v>18</v>
      </c>
      <c r="S22" s="7">
        <v>19</v>
      </c>
      <c r="T22" s="64">
        <v>20</v>
      </c>
      <c r="U22" s="9">
        <v>21</v>
      </c>
    </row>
    <row r="23" spans="1:21" s="16" customFormat="1" ht="12.75" customHeight="1" thickBot="1">
      <c r="A23" s="206" t="s">
        <v>53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</row>
    <row r="24" spans="1:21" s="62" customFormat="1" ht="63.75" customHeight="1">
      <c r="A24" s="57" t="s">
        <v>71</v>
      </c>
      <c r="B24" s="58" t="s">
        <v>15</v>
      </c>
      <c r="C24" s="59" t="s">
        <v>32</v>
      </c>
      <c r="D24" s="60">
        <v>14</v>
      </c>
      <c r="E24" s="60">
        <v>14</v>
      </c>
      <c r="F24" s="61">
        <v>8</v>
      </c>
      <c r="G24" s="50">
        <f aca="true" t="shared" si="7" ref="G24:G33">F24/E24</f>
        <v>0.5714285714285714</v>
      </c>
      <c r="H24" s="61">
        <v>6</v>
      </c>
      <c r="I24" s="50">
        <f aca="true" t="shared" si="8" ref="I24:I33">H24/E24</f>
        <v>0.42857142857142855</v>
      </c>
      <c r="J24" s="61"/>
      <c r="K24" s="50">
        <f aca="true" t="shared" si="9" ref="K24:K34">J24/E24</f>
        <v>0</v>
      </c>
      <c r="L24" s="61">
        <v>3</v>
      </c>
      <c r="M24" s="50">
        <f aca="true" t="shared" si="10" ref="M24:M33">L24/E24</f>
        <v>0.21428571428571427</v>
      </c>
      <c r="N24" s="61"/>
      <c r="O24" s="50">
        <f aca="true" t="shared" si="11" ref="O24:O33">N24/$E24</f>
        <v>0</v>
      </c>
      <c r="P24" s="61">
        <v>14</v>
      </c>
      <c r="Q24" s="50">
        <f aca="true" t="shared" si="12" ref="Q24:Q33">P24/$E24</f>
        <v>1</v>
      </c>
      <c r="R24" s="61"/>
      <c r="S24" s="50">
        <f aca="true" t="shared" si="13" ref="S24:S33">R24/$E24</f>
        <v>0</v>
      </c>
      <c r="T24" s="61">
        <v>3</v>
      </c>
      <c r="U24" s="51">
        <f aca="true" t="shared" si="14" ref="U24:U33">T24/$E24</f>
        <v>0.21428571428571427</v>
      </c>
    </row>
    <row r="25" spans="1:245" s="104" customFormat="1" ht="52.5" customHeight="1">
      <c r="A25" s="136" t="s">
        <v>111</v>
      </c>
      <c r="B25" s="98" t="s">
        <v>15</v>
      </c>
      <c r="C25" s="144" t="s">
        <v>32</v>
      </c>
      <c r="D25" s="100">
        <v>13</v>
      </c>
      <c r="E25" s="100">
        <v>13</v>
      </c>
      <c r="F25" s="101">
        <v>13</v>
      </c>
      <c r="G25" s="21">
        <f t="shared" si="7"/>
        <v>1</v>
      </c>
      <c r="H25" s="101"/>
      <c r="I25" s="21">
        <f t="shared" si="8"/>
        <v>0</v>
      </c>
      <c r="J25" s="101"/>
      <c r="K25" s="21">
        <f t="shared" si="9"/>
        <v>0</v>
      </c>
      <c r="L25" s="101">
        <v>11</v>
      </c>
      <c r="M25" s="21">
        <f t="shared" si="10"/>
        <v>0.8461538461538461</v>
      </c>
      <c r="N25" s="101"/>
      <c r="O25" s="21">
        <f t="shared" si="11"/>
        <v>0</v>
      </c>
      <c r="P25" s="101"/>
      <c r="Q25" s="21">
        <f t="shared" si="12"/>
        <v>0</v>
      </c>
      <c r="R25" s="101"/>
      <c r="S25" s="21">
        <f t="shared" si="13"/>
        <v>0</v>
      </c>
      <c r="T25" s="101">
        <v>7</v>
      </c>
      <c r="U25" s="27">
        <f t="shared" si="14"/>
        <v>0.5384615384615384</v>
      </c>
      <c r="V25" s="102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</row>
    <row r="26" spans="1:245" s="104" customFormat="1" ht="40.5" customHeight="1">
      <c r="A26" s="97" t="s">
        <v>85</v>
      </c>
      <c r="B26" s="98" t="s">
        <v>15</v>
      </c>
      <c r="C26" s="99" t="s">
        <v>32</v>
      </c>
      <c r="D26" s="100">
        <v>21</v>
      </c>
      <c r="E26" s="100">
        <v>21</v>
      </c>
      <c r="F26" s="101">
        <v>10</v>
      </c>
      <c r="G26" s="21">
        <f t="shared" si="7"/>
        <v>0.47619047619047616</v>
      </c>
      <c r="H26" s="101">
        <v>5</v>
      </c>
      <c r="I26" s="21">
        <f t="shared" si="8"/>
        <v>0.23809523809523808</v>
      </c>
      <c r="J26" s="101">
        <v>6</v>
      </c>
      <c r="K26" s="21">
        <f t="shared" si="9"/>
        <v>0.2857142857142857</v>
      </c>
      <c r="L26" s="101">
        <v>4</v>
      </c>
      <c r="M26" s="21">
        <f t="shared" si="10"/>
        <v>0.19047619047619047</v>
      </c>
      <c r="N26" s="101"/>
      <c r="O26" s="21"/>
      <c r="P26" s="101"/>
      <c r="Q26" s="21">
        <f t="shared" si="12"/>
        <v>0</v>
      </c>
      <c r="R26" s="101"/>
      <c r="S26" s="21">
        <f t="shared" si="13"/>
        <v>0</v>
      </c>
      <c r="T26" s="101">
        <v>4</v>
      </c>
      <c r="U26" s="27">
        <f t="shared" si="14"/>
        <v>0.19047619047619047</v>
      </c>
      <c r="V26" s="102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</row>
    <row r="27" spans="1:245" s="104" customFormat="1" ht="69" customHeight="1">
      <c r="A27" s="136" t="s">
        <v>103</v>
      </c>
      <c r="B27" s="98" t="s">
        <v>15</v>
      </c>
      <c r="C27" s="30" t="s">
        <v>32</v>
      </c>
      <c r="D27" s="100">
        <v>23</v>
      </c>
      <c r="E27" s="100">
        <v>23</v>
      </c>
      <c r="F27" s="101">
        <v>9</v>
      </c>
      <c r="G27" s="21">
        <f>F27/E27</f>
        <v>0.391304347826087</v>
      </c>
      <c r="H27" s="101">
        <v>13</v>
      </c>
      <c r="I27" s="21">
        <f>H27/E27</f>
        <v>0.5652173913043478</v>
      </c>
      <c r="J27" s="101">
        <v>1</v>
      </c>
      <c r="K27" s="21">
        <f>J27/E27</f>
        <v>0.043478260869565216</v>
      </c>
      <c r="L27" s="101">
        <v>3</v>
      </c>
      <c r="M27" s="21">
        <f>L27/E27</f>
        <v>0.13043478260869565</v>
      </c>
      <c r="N27" s="101"/>
      <c r="O27" s="21">
        <f>N27/$E27</f>
        <v>0</v>
      </c>
      <c r="P27" s="101"/>
      <c r="Q27" s="21">
        <f>P27/$E27</f>
        <v>0</v>
      </c>
      <c r="R27" s="101"/>
      <c r="S27" s="21">
        <f>R27/$E27</f>
        <v>0</v>
      </c>
      <c r="T27" s="101"/>
      <c r="U27" s="27">
        <f>T27/$E27</f>
        <v>0</v>
      </c>
      <c r="V27" s="102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</row>
    <row r="28" spans="1:245" s="104" customFormat="1" ht="56.25" customHeight="1">
      <c r="A28" s="136" t="s">
        <v>104</v>
      </c>
      <c r="B28" s="98" t="s">
        <v>16</v>
      </c>
      <c r="C28" s="30" t="s">
        <v>32</v>
      </c>
      <c r="D28" s="100">
        <v>47</v>
      </c>
      <c r="E28" s="100">
        <v>47</v>
      </c>
      <c r="F28" s="101">
        <v>35</v>
      </c>
      <c r="G28" s="21">
        <f t="shared" si="7"/>
        <v>0.7446808510638298</v>
      </c>
      <c r="H28" s="101">
        <v>12</v>
      </c>
      <c r="I28" s="21">
        <f t="shared" si="8"/>
        <v>0.2553191489361702</v>
      </c>
      <c r="J28" s="101"/>
      <c r="K28" s="21">
        <f t="shared" si="9"/>
        <v>0</v>
      </c>
      <c r="L28" s="101">
        <v>17</v>
      </c>
      <c r="M28" s="21">
        <f t="shared" si="10"/>
        <v>0.3617021276595745</v>
      </c>
      <c r="N28" s="101"/>
      <c r="O28" s="21">
        <f t="shared" si="11"/>
        <v>0</v>
      </c>
      <c r="P28" s="101"/>
      <c r="Q28" s="21">
        <f t="shared" si="12"/>
        <v>0</v>
      </c>
      <c r="R28" s="101"/>
      <c r="S28" s="21">
        <f t="shared" si="13"/>
        <v>0</v>
      </c>
      <c r="T28" s="101"/>
      <c r="U28" s="27">
        <f t="shared" si="14"/>
        <v>0</v>
      </c>
      <c r="V28" s="102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</row>
    <row r="29" spans="1:21" s="103" customFormat="1" ht="36.75" customHeight="1">
      <c r="A29" s="308" t="s">
        <v>89</v>
      </c>
      <c r="B29" s="314" t="s">
        <v>16</v>
      </c>
      <c r="C29" s="30" t="s">
        <v>46</v>
      </c>
      <c r="D29" s="100">
        <v>62</v>
      </c>
      <c r="E29" s="100">
        <v>62</v>
      </c>
      <c r="F29" s="101">
        <v>40</v>
      </c>
      <c r="G29" s="21">
        <f t="shared" si="7"/>
        <v>0.6451612903225806</v>
      </c>
      <c r="H29" s="101">
        <v>21</v>
      </c>
      <c r="I29" s="21">
        <f t="shared" si="8"/>
        <v>0.3387096774193548</v>
      </c>
      <c r="J29" s="101">
        <v>1</v>
      </c>
      <c r="K29" s="21">
        <f t="shared" si="9"/>
        <v>0.016129032258064516</v>
      </c>
      <c r="L29" s="101"/>
      <c r="M29" s="21"/>
      <c r="N29" s="101"/>
      <c r="O29" s="21"/>
      <c r="P29" s="101"/>
      <c r="Q29" s="21"/>
      <c r="R29" s="101"/>
      <c r="S29" s="21"/>
      <c r="T29" s="101"/>
      <c r="U29" s="27"/>
    </row>
    <row r="30" spans="1:21" s="54" customFormat="1" ht="39" customHeight="1">
      <c r="A30" s="307"/>
      <c r="B30" s="315"/>
      <c r="C30" s="99" t="s">
        <v>32</v>
      </c>
      <c r="D30" s="100">
        <v>62</v>
      </c>
      <c r="E30" s="100">
        <v>62</v>
      </c>
      <c r="F30" s="101">
        <v>53</v>
      </c>
      <c r="G30" s="21">
        <f t="shared" si="7"/>
        <v>0.8548387096774194</v>
      </c>
      <c r="H30" s="101">
        <v>8</v>
      </c>
      <c r="I30" s="21">
        <f t="shared" si="8"/>
        <v>0.12903225806451613</v>
      </c>
      <c r="J30" s="101">
        <v>1</v>
      </c>
      <c r="K30" s="21">
        <f t="shared" si="9"/>
        <v>0.016129032258064516</v>
      </c>
      <c r="L30" s="101">
        <v>19</v>
      </c>
      <c r="M30" s="21">
        <f t="shared" si="10"/>
        <v>0.3064516129032258</v>
      </c>
      <c r="N30" s="4">
        <v>2</v>
      </c>
      <c r="O30" s="21">
        <f t="shared" si="11"/>
        <v>0.03225806451612903</v>
      </c>
      <c r="P30" s="101"/>
      <c r="Q30" s="21"/>
      <c r="R30" s="101"/>
      <c r="S30" s="21"/>
      <c r="T30" s="101">
        <v>19</v>
      </c>
      <c r="U30" s="27">
        <f t="shared" si="14"/>
        <v>0.3064516129032258</v>
      </c>
    </row>
    <row r="31" spans="1:21" s="2" customFormat="1" ht="40.5" customHeight="1">
      <c r="A31" s="316" t="s">
        <v>90</v>
      </c>
      <c r="B31" s="98" t="s">
        <v>15</v>
      </c>
      <c r="C31" s="99" t="s">
        <v>32</v>
      </c>
      <c r="D31" s="26">
        <v>21</v>
      </c>
      <c r="E31" s="26">
        <v>21</v>
      </c>
      <c r="F31" s="26">
        <v>14</v>
      </c>
      <c r="G31" s="21">
        <f t="shared" si="7"/>
        <v>0.6666666666666666</v>
      </c>
      <c r="H31" s="4">
        <v>5</v>
      </c>
      <c r="I31" s="21">
        <f t="shared" si="8"/>
        <v>0.23809523809523808</v>
      </c>
      <c r="J31" s="4">
        <v>2</v>
      </c>
      <c r="K31" s="21">
        <f t="shared" si="9"/>
        <v>0.09523809523809523</v>
      </c>
      <c r="L31" s="4">
        <v>1</v>
      </c>
      <c r="M31" s="21">
        <f t="shared" si="10"/>
        <v>0.047619047619047616</v>
      </c>
      <c r="N31" s="4">
        <v>1</v>
      </c>
      <c r="O31" s="21">
        <f t="shared" si="11"/>
        <v>0.047619047619047616</v>
      </c>
      <c r="P31" s="4"/>
      <c r="Q31" s="21">
        <f t="shared" si="12"/>
        <v>0</v>
      </c>
      <c r="R31" s="4"/>
      <c r="S31" s="21">
        <f t="shared" si="13"/>
        <v>0</v>
      </c>
      <c r="T31" s="4"/>
      <c r="U31" s="27">
        <f t="shared" si="14"/>
        <v>0</v>
      </c>
    </row>
    <row r="32" spans="1:21" s="2" customFormat="1" ht="39.75" customHeight="1" thickBot="1">
      <c r="A32" s="317"/>
      <c r="B32" s="58" t="s">
        <v>16</v>
      </c>
      <c r="C32" s="113" t="s">
        <v>32</v>
      </c>
      <c r="D32" s="86">
        <v>15</v>
      </c>
      <c r="E32" s="86">
        <v>15</v>
      </c>
      <c r="F32" s="86">
        <v>15</v>
      </c>
      <c r="G32" s="50">
        <f>F32/E32</f>
        <v>1</v>
      </c>
      <c r="H32" s="87"/>
      <c r="I32" s="50">
        <f>H32/E32</f>
        <v>0</v>
      </c>
      <c r="J32" s="87"/>
      <c r="K32" s="15">
        <f t="shared" si="9"/>
        <v>0</v>
      </c>
      <c r="L32" s="87">
        <v>2</v>
      </c>
      <c r="M32" s="50">
        <f>L32/E32</f>
        <v>0.13333333333333333</v>
      </c>
      <c r="N32" s="87">
        <v>3</v>
      </c>
      <c r="O32" s="50">
        <f>N32/$E32</f>
        <v>0.2</v>
      </c>
      <c r="P32" s="87"/>
      <c r="Q32" s="50">
        <f>P32/$E32</f>
        <v>0</v>
      </c>
      <c r="R32" s="87"/>
      <c r="S32" s="50">
        <f>R32/$E32</f>
        <v>0</v>
      </c>
      <c r="T32" s="87"/>
      <c r="U32" s="51">
        <f>T32/$E32</f>
        <v>0</v>
      </c>
    </row>
    <row r="33" spans="1:21" s="52" customFormat="1" ht="14.25" customHeight="1" thickBot="1">
      <c r="A33" s="285" t="s">
        <v>55</v>
      </c>
      <c r="B33" s="200" t="s">
        <v>15</v>
      </c>
      <c r="C33" s="201"/>
      <c r="D33" s="88">
        <f>SUM(D24+D25+D26+D27+D31)</f>
        <v>92</v>
      </c>
      <c r="E33" s="88">
        <f>SUM(E24+E25+E26+E27+E31)</f>
        <v>92</v>
      </c>
      <c r="F33" s="88">
        <f>SUM(F24+F25+F26+F27+F31)</f>
        <v>54</v>
      </c>
      <c r="G33" s="162">
        <f t="shared" si="7"/>
        <v>0.5869565217391305</v>
      </c>
      <c r="H33" s="88">
        <f>SUM(H24+H25+H26+H27+H31)</f>
        <v>29</v>
      </c>
      <c r="I33" s="162">
        <f t="shared" si="8"/>
        <v>0.31521739130434784</v>
      </c>
      <c r="J33" s="88">
        <f>SUM(J24+J25+J26+J27+J31)</f>
        <v>9</v>
      </c>
      <c r="K33" s="162">
        <f t="shared" si="9"/>
        <v>0.09782608695652174</v>
      </c>
      <c r="L33" s="88">
        <f>SUM(L24+L25+L26+L27+L31)</f>
        <v>22</v>
      </c>
      <c r="M33" s="162">
        <f t="shared" si="10"/>
        <v>0.2391304347826087</v>
      </c>
      <c r="N33" s="88">
        <f>SUM(N24+N25+N26+N27+N31)</f>
        <v>1</v>
      </c>
      <c r="O33" s="162">
        <f t="shared" si="11"/>
        <v>0.010869565217391304</v>
      </c>
      <c r="P33" s="88">
        <f>SUM(P24+P25+P26+P27+P31)</f>
        <v>14</v>
      </c>
      <c r="Q33" s="162">
        <f t="shared" si="12"/>
        <v>0.15217391304347827</v>
      </c>
      <c r="R33" s="88">
        <f>SUM(R24+R25+R26+R27+R31)</f>
        <v>0</v>
      </c>
      <c r="S33" s="162">
        <f t="shared" si="13"/>
        <v>0</v>
      </c>
      <c r="T33" s="88">
        <f>SUM(T24+T25+T26+T27+T31)</f>
        <v>14</v>
      </c>
      <c r="U33" s="163">
        <f t="shared" si="14"/>
        <v>0.15217391304347827</v>
      </c>
    </row>
    <row r="34" spans="1:21" s="52" customFormat="1" ht="24.75" customHeight="1" thickBot="1">
      <c r="A34" s="286"/>
      <c r="B34" s="200" t="s">
        <v>16</v>
      </c>
      <c r="C34" s="201"/>
      <c r="D34" s="88">
        <f>SUM(D28+D30+D32)</f>
        <v>124</v>
      </c>
      <c r="E34" s="88">
        <f>SUM(E28+E30+E32)</f>
        <v>124</v>
      </c>
      <c r="F34" s="88">
        <f>SUM(F28+F30+F32)</f>
        <v>103</v>
      </c>
      <c r="G34" s="162">
        <f>F34/E34</f>
        <v>0.8306451612903226</v>
      </c>
      <c r="H34" s="88">
        <f>SUM(H28+H30+H32)</f>
        <v>20</v>
      </c>
      <c r="I34" s="162">
        <f>H34/E34</f>
        <v>0.16129032258064516</v>
      </c>
      <c r="J34" s="88">
        <f>SUM(J28+J30+J32)</f>
        <v>1</v>
      </c>
      <c r="K34" s="162">
        <f t="shared" si="9"/>
        <v>0.008064516129032258</v>
      </c>
      <c r="L34" s="88">
        <f>SUM(L28+L30+L32)</f>
        <v>38</v>
      </c>
      <c r="M34" s="162">
        <f>L34/E34</f>
        <v>0.3064516129032258</v>
      </c>
      <c r="N34" s="88">
        <f>SUM(N28+N30+N32)</f>
        <v>5</v>
      </c>
      <c r="O34" s="162">
        <f>N34/$E34</f>
        <v>0.04032258064516129</v>
      </c>
      <c r="P34" s="88">
        <f>SUM(P28+P30+P32)</f>
        <v>0</v>
      </c>
      <c r="Q34" s="162">
        <f>P34/$E34</f>
        <v>0</v>
      </c>
      <c r="R34" s="88">
        <f>SUM(R28+R30+R32)</f>
        <v>0</v>
      </c>
      <c r="S34" s="162">
        <f>R34/$E34</f>
        <v>0</v>
      </c>
      <c r="T34" s="88">
        <f>SUM(T28+T30+T32)</f>
        <v>19</v>
      </c>
      <c r="U34" s="163">
        <f>T34/$E34</f>
        <v>0.1532258064516129</v>
      </c>
    </row>
    <row r="35" spans="1:21" s="68" customFormat="1" ht="16.5" customHeight="1" thickBot="1">
      <c r="A35" s="309" t="s">
        <v>45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</row>
    <row r="36" spans="1:21" s="14" customFormat="1" ht="16.5" customHeight="1" thickBot="1">
      <c r="A36" s="63">
        <v>1</v>
      </c>
      <c r="B36" s="64">
        <v>2</v>
      </c>
      <c r="C36" s="64">
        <v>3</v>
      </c>
      <c r="D36" s="64">
        <v>4</v>
      </c>
      <c r="E36" s="64">
        <v>5</v>
      </c>
      <c r="F36" s="64">
        <v>6</v>
      </c>
      <c r="G36" s="64">
        <v>7</v>
      </c>
      <c r="H36" s="64">
        <v>8</v>
      </c>
      <c r="I36" s="7">
        <v>9</v>
      </c>
      <c r="J36" s="64">
        <v>10</v>
      </c>
      <c r="K36" s="7">
        <v>11</v>
      </c>
      <c r="L36" s="64">
        <v>12</v>
      </c>
      <c r="M36" s="7">
        <v>13</v>
      </c>
      <c r="N36" s="64">
        <v>14</v>
      </c>
      <c r="O36" s="8">
        <v>15</v>
      </c>
      <c r="P36" s="64">
        <v>16</v>
      </c>
      <c r="Q36" s="7">
        <v>17</v>
      </c>
      <c r="R36" s="64">
        <v>18</v>
      </c>
      <c r="S36" s="7">
        <v>19</v>
      </c>
      <c r="T36" s="64">
        <v>20</v>
      </c>
      <c r="U36" s="9">
        <v>21</v>
      </c>
    </row>
    <row r="37" spans="1:21" s="16" customFormat="1" ht="20.25" customHeight="1" thickBot="1">
      <c r="A37" s="206" t="s">
        <v>70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8"/>
    </row>
    <row r="38" spans="1:21" s="2" customFormat="1" ht="54" customHeight="1">
      <c r="A38" s="112" t="s">
        <v>97</v>
      </c>
      <c r="B38" s="90" t="s">
        <v>15</v>
      </c>
      <c r="C38" s="91" t="s">
        <v>32</v>
      </c>
      <c r="D38" s="130">
        <v>39</v>
      </c>
      <c r="E38" s="130">
        <v>39</v>
      </c>
      <c r="F38" s="131">
        <v>14</v>
      </c>
      <c r="G38" s="95">
        <f aca="true" t="shared" si="15" ref="G38:G45">F38/E38</f>
        <v>0.358974358974359</v>
      </c>
      <c r="H38" s="131">
        <v>15</v>
      </c>
      <c r="I38" s="95">
        <f aca="true" t="shared" si="16" ref="I38:I45">H38/E38</f>
        <v>0.38461538461538464</v>
      </c>
      <c r="J38" s="131">
        <v>10</v>
      </c>
      <c r="K38" s="95">
        <f aca="true" t="shared" si="17" ref="K38:K45">J38/E38</f>
        <v>0.2564102564102564</v>
      </c>
      <c r="L38" s="131"/>
      <c r="M38" s="95">
        <f aca="true" t="shared" si="18" ref="M38:M45">L38/E38</f>
        <v>0</v>
      </c>
      <c r="N38" s="131">
        <v>14</v>
      </c>
      <c r="O38" s="95">
        <f aca="true" t="shared" si="19" ref="O38:O45">N38/$E38</f>
        <v>0.358974358974359</v>
      </c>
      <c r="P38" s="131"/>
      <c r="Q38" s="95">
        <f aca="true" t="shared" si="20" ref="Q38:Q45">P38/$E38</f>
        <v>0</v>
      </c>
      <c r="R38" s="131">
        <v>39</v>
      </c>
      <c r="S38" s="95">
        <f aca="true" t="shared" si="21" ref="S38:S45">R38/$E38</f>
        <v>1</v>
      </c>
      <c r="T38" s="131"/>
      <c r="U38" s="132">
        <f aca="true" t="shared" si="22" ref="U38:U45">T38/$E38</f>
        <v>0</v>
      </c>
    </row>
    <row r="39" spans="1:21" s="2" customFormat="1" ht="66.75" customHeight="1">
      <c r="A39" s="25" t="s">
        <v>102</v>
      </c>
      <c r="B39" s="5" t="s">
        <v>15</v>
      </c>
      <c r="C39" s="30" t="s">
        <v>32</v>
      </c>
      <c r="D39" s="26">
        <v>7</v>
      </c>
      <c r="E39" s="26">
        <v>7</v>
      </c>
      <c r="F39" s="4">
        <v>5</v>
      </c>
      <c r="G39" s="21">
        <f>F39/E39</f>
        <v>0.7142857142857143</v>
      </c>
      <c r="H39" s="4">
        <v>1</v>
      </c>
      <c r="I39" s="21">
        <f>H39/E39</f>
        <v>0.14285714285714285</v>
      </c>
      <c r="J39" s="4">
        <v>1</v>
      </c>
      <c r="K39" s="21">
        <f>J39/E39</f>
        <v>0.14285714285714285</v>
      </c>
      <c r="L39" s="4">
        <v>3</v>
      </c>
      <c r="M39" s="21">
        <f>L39/E39</f>
        <v>0.42857142857142855</v>
      </c>
      <c r="N39" s="4"/>
      <c r="O39" s="21">
        <f>N39/$E39</f>
        <v>0</v>
      </c>
      <c r="P39" s="4">
        <v>1</v>
      </c>
      <c r="Q39" s="21">
        <f>P39/$E39</f>
        <v>0.14285714285714285</v>
      </c>
      <c r="R39" s="4">
        <v>3</v>
      </c>
      <c r="S39" s="21">
        <f>R39/$E39</f>
        <v>0.42857142857142855</v>
      </c>
      <c r="T39" s="4">
        <v>1</v>
      </c>
      <c r="U39" s="27">
        <f>T39/$E39</f>
        <v>0.14285714285714285</v>
      </c>
    </row>
    <row r="40" spans="1:21" s="2" customFormat="1" ht="38.25" customHeight="1">
      <c r="A40" s="308" t="s">
        <v>101</v>
      </c>
      <c r="B40" s="5" t="s">
        <v>15</v>
      </c>
      <c r="C40" s="99" t="s">
        <v>32</v>
      </c>
      <c r="D40" s="26">
        <v>10</v>
      </c>
      <c r="E40" s="26">
        <v>10</v>
      </c>
      <c r="F40" s="4">
        <v>4</v>
      </c>
      <c r="G40" s="21">
        <f t="shared" si="15"/>
        <v>0.4</v>
      </c>
      <c r="H40" s="4">
        <v>5</v>
      </c>
      <c r="I40" s="21">
        <f t="shared" si="16"/>
        <v>0.5</v>
      </c>
      <c r="J40" s="4">
        <v>1</v>
      </c>
      <c r="K40" s="21">
        <f t="shared" si="17"/>
        <v>0.1</v>
      </c>
      <c r="L40" s="4"/>
      <c r="M40" s="95">
        <f t="shared" si="18"/>
        <v>0</v>
      </c>
      <c r="N40" s="4"/>
      <c r="O40" s="21">
        <f t="shared" si="19"/>
        <v>0</v>
      </c>
      <c r="P40" s="4">
        <v>9</v>
      </c>
      <c r="Q40" s="21">
        <f t="shared" si="20"/>
        <v>0.9</v>
      </c>
      <c r="R40" s="4">
        <v>3</v>
      </c>
      <c r="S40" s="21">
        <f t="shared" si="21"/>
        <v>0.3</v>
      </c>
      <c r="T40" s="4">
        <v>9</v>
      </c>
      <c r="U40" s="27">
        <f t="shared" si="22"/>
        <v>0.9</v>
      </c>
    </row>
    <row r="41" spans="1:21" s="2" customFormat="1" ht="54.75" customHeight="1">
      <c r="A41" s="307"/>
      <c r="B41" s="5" t="s">
        <v>16</v>
      </c>
      <c r="C41" s="30" t="s">
        <v>32</v>
      </c>
      <c r="D41" s="26">
        <v>15</v>
      </c>
      <c r="E41" s="26">
        <v>15</v>
      </c>
      <c r="F41" s="4">
        <v>4</v>
      </c>
      <c r="G41" s="21">
        <f>F41/E41</f>
        <v>0.26666666666666666</v>
      </c>
      <c r="H41" s="4">
        <v>8</v>
      </c>
      <c r="I41" s="21">
        <f>H41/E41</f>
        <v>0.5333333333333333</v>
      </c>
      <c r="J41" s="4">
        <v>3</v>
      </c>
      <c r="K41" s="21">
        <f>J41/E41</f>
        <v>0.2</v>
      </c>
      <c r="L41" s="4"/>
      <c r="M41" s="21">
        <f>L41/E41</f>
        <v>0</v>
      </c>
      <c r="N41" s="4"/>
      <c r="O41" s="21">
        <f t="shared" si="19"/>
        <v>0</v>
      </c>
      <c r="P41" s="4">
        <v>11</v>
      </c>
      <c r="Q41" s="21">
        <f t="shared" si="20"/>
        <v>0.7333333333333333</v>
      </c>
      <c r="R41" s="4">
        <v>1</v>
      </c>
      <c r="S41" s="21">
        <f t="shared" si="21"/>
        <v>0.06666666666666667</v>
      </c>
      <c r="T41" s="4">
        <v>11</v>
      </c>
      <c r="U41" s="27">
        <f t="shared" si="22"/>
        <v>0.7333333333333333</v>
      </c>
    </row>
    <row r="42" spans="1:21" s="2" customFormat="1" ht="41.25" customHeight="1">
      <c r="A42" s="25" t="s">
        <v>91</v>
      </c>
      <c r="B42" s="5" t="s">
        <v>15</v>
      </c>
      <c r="C42" s="99" t="s">
        <v>32</v>
      </c>
      <c r="D42" s="26">
        <v>15</v>
      </c>
      <c r="E42" s="26">
        <v>15</v>
      </c>
      <c r="F42" s="4">
        <v>11</v>
      </c>
      <c r="G42" s="21">
        <f t="shared" si="15"/>
        <v>0.7333333333333333</v>
      </c>
      <c r="H42" s="4">
        <v>2</v>
      </c>
      <c r="I42" s="21">
        <f t="shared" si="16"/>
        <v>0.13333333333333333</v>
      </c>
      <c r="J42" s="4">
        <v>2</v>
      </c>
      <c r="K42" s="21">
        <f t="shared" si="17"/>
        <v>0.13333333333333333</v>
      </c>
      <c r="L42" s="4">
        <v>3</v>
      </c>
      <c r="M42" s="21">
        <f t="shared" si="18"/>
        <v>0.2</v>
      </c>
      <c r="N42" s="4">
        <v>2</v>
      </c>
      <c r="O42" s="21">
        <f t="shared" si="19"/>
        <v>0.13333333333333333</v>
      </c>
      <c r="P42" s="4">
        <v>6</v>
      </c>
      <c r="Q42" s="21">
        <f t="shared" si="20"/>
        <v>0.4</v>
      </c>
      <c r="R42" s="4">
        <v>4</v>
      </c>
      <c r="S42" s="21">
        <f t="shared" si="21"/>
        <v>0.26666666666666666</v>
      </c>
      <c r="T42" s="4">
        <v>4</v>
      </c>
      <c r="U42" s="27">
        <f t="shared" si="22"/>
        <v>0.26666666666666666</v>
      </c>
    </row>
    <row r="43" spans="1:21" s="2" customFormat="1" ht="66" customHeight="1">
      <c r="A43" s="25" t="s">
        <v>57</v>
      </c>
      <c r="B43" s="5" t="s">
        <v>15</v>
      </c>
      <c r="C43" s="30" t="s">
        <v>32</v>
      </c>
      <c r="D43" s="26">
        <v>9</v>
      </c>
      <c r="E43" s="26">
        <v>7</v>
      </c>
      <c r="F43" s="4">
        <v>4</v>
      </c>
      <c r="G43" s="21">
        <f>F43/E43</f>
        <v>0.5714285714285714</v>
      </c>
      <c r="H43" s="4">
        <v>1</v>
      </c>
      <c r="I43" s="21">
        <f>H43/E43</f>
        <v>0.14285714285714285</v>
      </c>
      <c r="J43" s="4">
        <v>2</v>
      </c>
      <c r="K43" s="21">
        <f>J43/E43</f>
        <v>0.2857142857142857</v>
      </c>
      <c r="L43" s="4">
        <v>3</v>
      </c>
      <c r="M43" s="21">
        <f>L43/E43</f>
        <v>0.42857142857142855</v>
      </c>
      <c r="N43" s="4">
        <v>4</v>
      </c>
      <c r="O43" s="21">
        <f t="shared" si="19"/>
        <v>0.5714285714285714</v>
      </c>
      <c r="P43" s="4">
        <v>5</v>
      </c>
      <c r="Q43" s="21">
        <f t="shared" si="20"/>
        <v>0.7142857142857143</v>
      </c>
      <c r="R43" s="4"/>
      <c r="S43" s="21">
        <f t="shared" si="21"/>
        <v>0</v>
      </c>
      <c r="T43" s="4">
        <v>5</v>
      </c>
      <c r="U43" s="27">
        <f t="shared" si="22"/>
        <v>0.7142857142857143</v>
      </c>
    </row>
    <row r="44" spans="1:21" s="2" customFormat="1" ht="81" customHeight="1" thickBot="1">
      <c r="A44" s="25" t="s">
        <v>58</v>
      </c>
      <c r="B44" s="32" t="s">
        <v>15</v>
      </c>
      <c r="C44" s="34" t="s">
        <v>32</v>
      </c>
      <c r="D44" s="33">
        <v>7</v>
      </c>
      <c r="E44" s="33">
        <v>7</v>
      </c>
      <c r="F44" s="47">
        <v>5</v>
      </c>
      <c r="G44" s="15">
        <f t="shared" si="15"/>
        <v>0.7142857142857143</v>
      </c>
      <c r="H44" s="47">
        <v>1</v>
      </c>
      <c r="I44" s="15">
        <f t="shared" si="16"/>
        <v>0.14285714285714285</v>
      </c>
      <c r="J44" s="47">
        <v>1</v>
      </c>
      <c r="K44" s="15">
        <f t="shared" si="17"/>
        <v>0.14285714285714285</v>
      </c>
      <c r="L44" s="47">
        <v>2</v>
      </c>
      <c r="M44" s="15">
        <f t="shared" si="18"/>
        <v>0.2857142857142857</v>
      </c>
      <c r="N44" s="47">
        <v>2</v>
      </c>
      <c r="O44" s="15">
        <f t="shared" si="19"/>
        <v>0.2857142857142857</v>
      </c>
      <c r="P44" s="47">
        <v>2</v>
      </c>
      <c r="Q44" s="15">
        <f t="shared" si="20"/>
        <v>0.2857142857142857</v>
      </c>
      <c r="R44" s="47">
        <v>2</v>
      </c>
      <c r="S44" s="15">
        <f t="shared" si="21"/>
        <v>0.2857142857142857</v>
      </c>
      <c r="T44" s="47"/>
      <c r="U44" s="48">
        <f t="shared" si="22"/>
        <v>0</v>
      </c>
    </row>
    <row r="45" spans="1:21" s="14" customFormat="1" ht="15" customHeight="1" thickBot="1">
      <c r="A45" s="285" t="s">
        <v>75</v>
      </c>
      <c r="B45" s="200" t="s">
        <v>15</v>
      </c>
      <c r="C45" s="201"/>
      <c r="D45" s="88">
        <f>SUM(D38+D39+D40+D42+D43+D44)</f>
        <v>87</v>
      </c>
      <c r="E45" s="88">
        <f>SUM(E38+E39+E40+E42+E43+E44)</f>
        <v>85</v>
      </c>
      <c r="F45" s="88">
        <f>SUM(F38+F39+F40+F42+F43+F44)</f>
        <v>43</v>
      </c>
      <c r="G45" s="162">
        <f t="shared" si="15"/>
        <v>0.5058823529411764</v>
      </c>
      <c r="H45" s="88">
        <f>SUM(H38+H39+H40+H42+H43+H44)</f>
        <v>25</v>
      </c>
      <c r="I45" s="162">
        <f t="shared" si="16"/>
        <v>0.29411764705882354</v>
      </c>
      <c r="J45" s="88">
        <f>SUM(J38+J39+J40+J42+J43+J44)</f>
        <v>17</v>
      </c>
      <c r="K45" s="162">
        <f t="shared" si="17"/>
        <v>0.2</v>
      </c>
      <c r="L45" s="88">
        <f>SUM(L38+L39+L40+L42+L43+L44)</f>
        <v>11</v>
      </c>
      <c r="M45" s="162">
        <f t="shared" si="18"/>
        <v>0.12941176470588237</v>
      </c>
      <c r="N45" s="88">
        <f>SUM(N38+N39+N40+N42+N43+N44)</f>
        <v>22</v>
      </c>
      <c r="O45" s="162">
        <f t="shared" si="19"/>
        <v>0.25882352941176473</v>
      </c>
      <c r="P45" s="88">
        <f>SUM(P38+P39+P40+P42+P43+P44)</f>
        <v>23</v>
      </c>
      <c r="Q45" s="162">
        <f t="shared" si="20"/>
        <v>0.27058823529411763</v>
      </c>
      <c r="R45" s="88">
        <f>SUM(R38+R39+R40+R42+R43+R44)</f>
        <v>51</v>
      </c>
      <c r="S45" s="162">
        <f t="shared" si="21"/>
        <v>0.6</v>
      </c>
      <c r="T45" s="88">
        <f>SUM(T38+T39+T40+T42+T43+T44)</f>
        <v>19</v>
      </c>
      <c r="U45" s="163">
        <f t="shared" si="22"/>
        <v>0.2235294117647059</v>
      </c>
    </row>
    <row r="46" spans="1:21" s="14" customFormat="1" ht="15" customHeight="1" thickBot="1">
      <c r="A46" s="286"/>
      <c r="B46" s="200" t="s">
        <v>16</v>
      </c>
      <c r="C46" s="201"/>
      <c r="D46" s="88">
        <f>SUM(D41)</f>
        <v>15</v>
      </c>
      <c r="E46" s="88">
        <f>SUM(E41)</f>
        <v>15</v>
      </c>
      <c r="F46" s="88">
        <f>SUM(F41)</f>
        <v>4</v>
      </c>
      <c r="G46" s="162">
        <f>F46/E46</f>
        <v>0.26666666666666666</v>
      </c>
      <c r="H46" s="17">
        <f>SUM(H41)</f>
        <v>8</v>
      </c>
      <c r="I46" s="162">
        <f>H46/E46</f>
        <v>0.5333333333333333</v>
      </c>
      <c r="J46" s="17">
        <f>SUM(J41)</f>
        <v>3</v>
      </c>
      <c r="K46" s="162">
        <f>J46/E46</f>
        <v>0.2</v>
      </c>
      <c r="L46" s="17">
        <f>SUM(L41)</f>
        <v>0</v>
      </c>
      <c r="M46" s="162">
        <f>L46/E46</f>
        <v>0</v>
      </c>
      <c r="N46" s="17">
        <f>SUM(N41)</f>
        <v>0</v>
      </c>
      <c r="O46" s="162">
        <f>N46/E46</f>
        <v>0</v>
      </c>
      <c r="P46" s="17">
        <f>SUM(P41)</f>
        <v>11</v>
      </c>
      <c r="Q46" s="162">
        <f>P46/E46</f>
        <v>0.7333333333333333</v>
      </c>
      <c r="R46" s="17">
        <f>SUM(R41)</f>
        <v>1</v>
      </c>
      <c r="S46" s="162">
        <f>R46/E46</f>
        <v>0.06666666666666667</v>
      </c>
      <c r="T46" s="17">
        <f>SUM(T41)</f>
        <v>11</v>
      </c>
      <c r="U46" s="163">
        <f>T46/E46</f>
        <v>0.7333333333333333</v>
      </c>
    </row>
    <row r="47" spans="1:21" s="68" customFormat="1" ht="12.75" customHeight="1" thickBot="1">
      <c r="A47" s="273" t="s">
        <v>45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</row>
    <row r="48" spans="1:21" s="14" customFormat="1" ht="17.25" customHeight="1" thickBot="1">
      <c r="A48" s="63">
        <v>1</v>
      </c>
      <c r="B48" s="64">
        <v>2</v>
      </c>
      <c r="C48" s="64">
        <v>3</v>
      </c>
      <c r="D48" s="64">
        <v>4</v>
      </c>
      <c r="E48" s="64">
        <v>5</v>
      </c>
      <c r="F48" s="64">
        <v>6</v>
      </c>
      <c r="G48" s="64">
        <v>7</v>
      </c>
      <c r="H48" s="64">
        <v>8</v>
      </c>
      <c r="I48" s="7">
        <v>9</v>
      </c>
      <c r="J48" s="64">
        <v>10</v>
      </c>
      <c r="K48" s="7">
        <v>11</v>
      </c>
      <c r="L48" s="64">
        <v>12</v>
      </c>
      <c r="M48" s="7">
        <v>13</v>
      </c>
      <c r="N48" s="64">
        <v>14</v>
      </c>
      <c r="O48" s="8">
        <v>15</v>
      </c>
      <c r="P48" s="64">
        <v>16</v>
      </c>
      <c r="Q48" s="7">
        <v>17</v>
      </c>
      <c r="R48" s="64">
        <v>18</v>
      </c>
      <c r="S48" s="7">
        <v>19</v>
      </c>
      <c r="T48" s="64">
        <v>20</v>
      </c>
      <c r="U48" s="9">
        <v>21</v>
      </c>
    </row>
    <row r="49" spans="1:21" s="16" customFormat="1" ht="19.5" customHeight="1" thickBot="1">
      <c r="A49" s="206" t="s">
        <v>72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8"/>
    </row>
    <row r="50" spans="1:21" s="2" customFormat="1" ht="39" customHeight="1">
      <c r="A50" s="306" t="s">
        <v>109</v>
      </c>
      <c r="B50" s="66" t="s">
        <v>15</v>
      </c>
      <c r="C50" s="139" t="s">
        <v>32</v>
      </c>
      <c r="D50" s="81">
        <v>3</v>
      </c>
      <c r="E50" s="81">
        <v>3</v>
      </c>
      <c r="F50" s="82">
        <v>1</v>
      </c>
      <c r="G50" s="67">
        <f aca="true" t="shared" si="23" ref="G50:G58">F50/E50</f>
        <v>0.3333333333333333</v>
      </c>
      <c r="H50" s="82"/>
      <c r="I50" s="67">
        <f aca="true" t="shared" si="24" ref="I50:I57">H50/E50</f>
        <v>0</v>
      </c>
      <c r="J50" s="82">
        <v>2</v>
      </c>
      <c r="K50" s="67">
        <f aca="true" t="shared" si="25" ref="K50:K58">J50/E50</f>
        <v>0.6666666666666666</v>
      </c>
      <c r="L50" s="82"/>
      <c r="M50" s="67">
        <f aca="true" t="shared" si="26" ref="M50:M58">L50/E50</f>
        <v>0</v>
      </c>
      <c r="N50" s="82">
        <v>0</v>
      </c>
      <c r="O50" s="67">
        <f aca="true" t="shared" si="27" ref="O50:O57">N50/$E50</f>
        <v>0</v>
      </c>
      <c r="P50" s="82"/>
      <c r="Q50" s="67">
        <f aca="true" t="shared" si="28" ref="Q50:Q57">P50/$E50</f>
        <v>0</v>
      </c>
      <c r="R50" s="82"/>
      <c r="S50" s="67">
        <f aca="true" t="shared" si="29" ref="S50:S57">R50/$E50</f>
        <v>0</v>
      </c>
      <c r="T50" s="82">
        <v>0</v>
      </c>
      <c r="U50" s="83">
        <f aca="true" t="shared" si="30" ref="U50:U57">T50/$E50</f>
        <v>0</v>
      </c>
    </row>
    <row r="51" spans="1:21" s="2" customFormat="1" ht="38.25" customHeight="1">
      <c r="A51" s="307"/>
      <c r="B51" s="90" t="s">
        <v>16</v>
      </c>
      <c r="C51" s="140" t="s">
        <v>32</v>
      </c>
      <c r="D51" s="130">
        <v>13</v>
      </c>
      <c r="E51" s="130">
        <v>13</v>
      </c>
      <c r="F51" s="131">
        <v>3</v>
      </c>
      <c r="G51" s="95">
        <f>F51/E51</f>
        <v>0.23076923076923078</v>
      </c>
      <c r="H51" s="131">
        <v>6</v>
      </c>
      <c r="I51" s="95">
        <f t="shared" si="24"/>
        <v>0.46153846153846156</v>
      </c>
      <c r="J51" s="131">
        <v>4</v>
      </c>
      <c r="K51" s="95">
        <f>J51/E51</f>
        <v>0.3076923076923077</v>
      </c>
      <c r="L51" s="131">
        <v>1</v>
      </c>
      <c r="M51" s="95">
        <f>L51/E51</f>
        <v>0.07692307692307693</v>
      </c>
      <c r="N51" s="131">
        <v>0</v>
      </c>
      <c r="O51" s="95">
        <f t="shared" si="27"/>
        <v>0</v>
      </c>
      <c r="P51" s="131"/>
      <c r="Q51" s="95">
        <f t="shared" si="28"/>
        <v>0</v>
      </c>
      <c r="R51" s="131"/>
      <c r="S51" s="95">
        <f t="shared" si="29"/>
        <v>0</v>
      </c>
      <c r="T51" s="131">
        <v>0</v>
      </c>
      <c r="U51" s="132">
        <f t="shared" si="30"/>
        <v>0</v>
      </c>
    </row>
    <row r="52" spans="1:21" s="2" customFormat="1" ht="63.75" customHeight="1">
      <c r="A52" s="25" t="s">
        <v>106</v>
      </c>
      <c r="B52" s="5" t="s">
        <v>15</v>
      </c>
      <c r="C52" s="30" t="s">
        <v>32</v>
      </c>
      <c r="D52" s="26">
        <v>16</v>
      </c>
      <c r="E52" s="26">
        <v>16</v>
      </c>
      <c r="F52" s="4">
        <v>9</v>
      </c>
      <c r="G52" s="21">
        <f t="shared" si="23"/>
        <v>0.5625</v>
      </c>
      <c r="H52" s="4">
        <v>7</v>
      </c>
      <c r="I52" s="21">
        <f t="shared" si="24"/>
        <v>0.4375</v>
      </c>
      <c r="J52" s="4"/>
      <c r="K52" s="21">
        <f t="shared" si="25"/>
        <v>0</v>
      </c>
      <c r="L52" s="4">
        <v>1</v>
      </c>
      <c r="M52" s="21">
        <f t="shared" si="26"/>
        <v>0.0625</v>
      </c>
      <c r="N52" s="4"/>
      <c r="O52" s="21">
        <f t="shared" si="27"/>
        <v>0</v>
      </c>
      <c r="P52" s="4">
        <v>10</v>
      </c>
      <c r="Q52" s="21">
        <f t="shared" si="28"/>
        <v>0.625</v>
      </c>
      <c r="R52" s="4"/>
      <c r="S52" s="21">
        <f t="shared" si="29"/>
        <v>0</v>
      </c>
      <c r="T52" s="4">
        <v>10</v>
      </c>
      <c r="U52" s="27">
        <f t="shared" si="30"/>
        <v>0.625</v>
      </c>
    </row>
    <row r="53" spans="1:21" s="2" customFormat="1" ht="55.5" customHeight="1">
      <c r="A53" s="31" t="s">
        <v>78</v>
      </c>
      <c r="B53" s="5" t="s">
        <v>15</v>
      </c>
      <c r="C53" s="30" t="s">
        <v>32</v>
      </c>
      <c r="D53" s="26">
        <v>8</v>
      </c>
      <c r="E53" s="26">
        <v>8</v>
      </c>
      <c r="F53" s="4">
        <v>4</v>
      </c>
      <c r="G53" s="21">
        <f t="shared" si="23"/>
        <v>0.5</v>
      </c>
      <c r="H53" s="4">
        <v>3</v>
      </c>
      <c r="I53" s="21">
        <f t="shared" si="24"/>
        <v>0.375</v>
      </c>
      <c r="J53" s="4">
        <v>1</v>
      </c>
      <c r="K53" s="21">
        <f t="shared" si="25"/>
        <v>0.125</v>
      </c>
      <c r="L53" s="4">
        <v>2</v>
      </c>
      <c r="M53" s="21">
        <f t="shared" si="26"/>
        <v>0.25</v>
      </c>
      <c r="N53" s="4"/>
      <c r="O53" s="21">
        <f t="shared" si="27"/>
        <v>0</v>
      </c>
      <c r="P53" s="4">
        <v>1</v>
      </c>
      <c r="Q53" s="21">
        <f t="shared" si="28"/>
        <v>0.125</v>
      </c>
      <c r="R53" s="4"/>
      <c r="S53" s="21">
        <f t="shared" si="29"/>
        <v>0</v>
      </c>
      <c r="T53" s="4"/>
      <c r="U53" s="27">
        <f t="shared" si="30"/>
        <v>0</v>
      </c>
    </row>
    <row r="54" spans="1:21" s="2" customFormat="1" ht="39" customHeight="1">
      <c r="A54" s="310" t="s">
        <v>105</v>
      </c>
      <c r="B54" s="5" t="s">
        <v>15</v>
      </c>
      <c r="C54" s="99" t="s">
        <v>32</v>
      </c>
      <c r="D54" s="26">
        <v>8</v>
      </c>
      <c r="E54" s="26">
        <v>8</v>
      </c>
      <c r="F54" s="4">
        <v>2</v>
      </c>
      <c r="G54" s="21">
        <f t="shared" si="23"/>
        <v>0.25</v>
      </c>
      <c r="H54" s="4">
        <v>2</v>
      </c>
      <c r="I54" s="21">
        <f t="shared" si="24"/>
        <v>0.25</v>
      </c>
      <c r="J54" s="4">
        <v>4</v>
      </c>
      <c r="K54" s="21">
        <f t="shared" si="25"/>
        <v>0.5</v>
      </c>
      <c r="L54" s="4"/>
      <c r="M54" s="21">
        <f t="shared" si="26"/>
        <v>0</v>
      </c>
      <c r="N54" s="4"/>
      <c r="O54" s="21">
        <f t="shared" si="27"/>
        <v>0</v>
      </c>
      <c r="P54" s="4">
        <v>1</v>
      </c>
      <c r="Q54" s="21">
        <f t="shared" si="28"/>
        <v>0.125</v>
      </c>
      <c r="R54" s="4"/>
      <c r="S54" s="21">
        <f t="shared" si="29"/>
        <v>0</v>
      </c>
      <c r="T54" s="4"/>
      <c r="U54" s="27">
        <f t="shared" si="30"/>
        <v>0</v>
      </c>
    </row>
    <row r="55" spans="1:21" s="2" customFormat="1" ht="39" customHeight="1">
      <c r="A55" s="311"/>
      <c r="B55" s="5" t="s">
        <v>16</v>
      </c>
      <c r="C55" s="99" t="s">
        <v>32</v>
      </c>
      <c r="D55" s="26">
        <v>16</v>
      </c>
      <c r="E55" s="26">
        <v>16</v>
      </c>
      <c r="F55" s="4">
        <v>5</v>
      </c>
      <c r="G55" s="21">
        <f>F55/E55</f>
        <v>0.3125</v>
      </c>
      <c r="H55" s="4">
        <v>5</v>
      </c>
      <c r="I55" s="21">
        <f t="shared" si="24"/>
        <v>0.3125</v>
      </c>
      <c r="J55" s="4">
        <v>6</v>
      </c>
      <c r="K55" s="21">
        <f>J55/E55</f>
        <v>0.375</v>
      </c>
      <c r="L55" s="4">
        <v>2</v>
      </c>
      <c r="M55" s="21">
        <f>L55/E55</f>
        <v>0.125</v>
      </c>
      <c r="N55" s="4"/>
      <c r="O55" s="21">
        <f t="shared" si="27"/>
        <v>0</v>
      </c>
      <c r="P55" s="4">
        <v>3</v>
      </c>
      <c r="Q55" s="21">
        <f t="shared" si="28"/>
        <v>0.1875</v>
      </c>
      <c r="R55" s="4"/>
      <c r="S55" s="21">
        <f t="shared" si="29"/>
        <v>0</v>
      </c>
      <c r="T55" s="4"/>
      <c r="U55" s="27">
        <f t="shared" si="30"/>
        <v>0</v>
      </c>
    </row>
    <row r="56" spans="1:21" s="2" customFormat="1" ht="67.5" customHeight="1">
      <c r="A56" s="31" t="s">
        <v>108</v>
      </c>
      <c r="B56" s="5" t="s">
        <v>15</v>
      </c>
      <c r="C56" s="30" t="s">
        <v>32</v>
      </c>
      <c r="D56" s="26">
        <v>8</v>
      </c>
      <c r="E56" s="26">
        <v>8</v>
      </c>
      <c r="F56" s="4">
        <v>3</v>
      </c>
      <c r="G56" s="21">
        <f>F56/E56</f>
        <v>0.375</v>
      </c>
      <c r="H56" s="4">
        <v>5</v>
      </c>
      <c r="I56" s="21">
        <f t="shared" si="24"/>
        <v>0.625</v>
      </c>
      <c r="J56" s="4"/>
      <c r="K56" s="21">
        <f>J56/E56</f>
        <v>0</v>
      </c>
      <c r="L56" s="4">
        <v>2</v>
      </c>
      <c r="M56" s="21">
        <f>L56/E56</f>
        <v>0.25</v>
      </c>
      <c r="N56" s="4"/>
      <c r="O56" s="21">
        <f t="shared" si="27"/>
        <v>0</v>
      </c>
      <c r="P56" s="4"/>
      <c r="Q56" s="21">
        <f t="shared" si="28"/>
        <v>0</v>
      </c>
      <c r="R56" s="4"/>
      <c r="S56" s="21">
        <f t="shared" si="29"/>
        <v>0</v>
      </c>
      <c r="T56" s="4"/>
      <c r="U56" s="27">
        <f t="shared" si="30"/>
        <v>0</v>
      </c>
    </row>
    <row r="57" spans="1:21" s="24" customFormat="1" ht="66" customHeight="1" thickBot="1">
      <c r="A57" s="78" t="s">
        <v>79</v>
      </c>
      <c r="B57" s="32" t="s">
        <v>15</v>
      </c>
      <c r="C57" s="77" t="s">
        <v>32</v>
      </c>
      <c r="D57" s="33">
        <v>19</v>
      </c>
      <c r="E57" s="33">
        <v>19</v>
      </c>
      <c r="F57" s="47">
        <v>14</v>
      </c>
      <c r="G57" s="21">
        <f>F57/E57</f>
        <v>0.7368421052631579</v>
      </c>
      <c r="H57" s="47">
        <v>5</v>
      </c>
      <c r="I57" s="21">
        <f t="shared" si="24"/>
        <v>0.2631578947368421</v>
      </c>
      <c r="J57" s="47"/>
      <c r="K57" s="15">
        <f>J57/E57</f>
        <v>0</v>
      </c>
      <c r="L57" s="47">
        <v>4</v>
      </c>
      <c r="M57" s="15">
        <f>L57/E57</f>
        <v>0.21052631578947367</v>
      </c>
      <c r="N57" s="47"/>
      <c r="O57" s="15">
        <f t="shared" si="27"/>
        <v>0</v>
      </c>
      <c r="P57" s="47"/>
      <c r="Q57" s="15">
        <f t="shared" si="28"/>
        <v>0</v>
      </c>
      <c r="R57" s="47"/>
      <c r="S57" s="15">
        <f t="shared" si="29"/>
        <v>0</v>
      </c>
      <c r="T57" s="47"/>
      <c r="U57" s="48">
        <f t="shared" si="30"/>
        <v>0</v>
      </c>
    </row>
    <row r="58" spans="1:21" s="14" customFormat="1" ht="21.75" customHeight="1" thickBot="1">
      <c r="A58" s="304" t="s">
        <v>74</v>
      </c>
      <c r="B58" s="200" t="s">
        <v>15</v>
      </c>
      <c r="C58" s="201"/>
      <c r="D58" s="141">
        <f>SUM(D50+D52+D53+D54+D56+D57)</f>
        <v>62</v>
      </c>
      <c r="E58" s="141">
        <f>SUM(E50+E52+E53+E54+E56+E57)</f>
        <v>62</v>
      </c>
      <c r="F58" s="141">
        <f>SUM(F50+F52+F53+F54+F56+F57)</f>
        <v>33</v>
      </c>
      <c r="G58" s="162">
        <f t="shared" si="23"/>
        <v>0.532258064516129</v>
      </c>
      <c r="H58" s="17">
        <f>SUM(H50+H52+H53+H54+H56+H57)</f>
        <v>22</v>
      </c>
      <c r="I58" s="162">
        <f>H58/E58</f>
        <v>0.3548387096774194</v>
      </c>
      <c r="J58" s="17">
        <f>SUM(J50+J52+J53+J54+J56+J57)</f>
        <v>7</v>
      </c>
      <c r="K58" s="162">
        <f t="shared" si="25"/>
        <v>0.11290322580645161</v>
      </c>
      <c r="L58" s="17">
        <f>SUM(L50+L52+L53+L54+L56+L57)</f>
        <v>9</v>
      </c>
      <c r="M58" s="162">
        <f t="shared" si="26"/>
        <v>0.14516129032258066</v>
      </c>
      <c r="N58" s="17">
        <f>SUM(N50+N52+N53+N54+N56+N57)</f>
        <v>0</v>
      </c>
      <c r="O58" s="162">
        <f>N58/E58</f>
        <v>0</v>
      </c>
      <c r="P58" s="17">
        <f>SUM(P50+P52+P53+P54+P56+P57)</f>
        <v>12</v>
      </c>
      <c r="Q58" s="162">
        <f>P58/E58</f>
        <v>0.1935483870967742</v>
      </c>
      <c r="R58" s="17">
        <f>SUM(R50+R52+R53+R54+R56+R57)</f>
        <v>0</v>
      </c>
      <c r="S58" s="162">
        <f>R58/E58</f>
        <v>0</v>
      </c>
      <c r="T58" s="17">
        <f>SUM(T50+T52+T53+T54+T56+T57)</f>
        <v>10</v>
      </c>
      <c r="U58" s="163">
        <f>T58/E58</f>
        <v>0.16129032258064516</v>
      </c>
    </row>
    <row r="59" spans="1:21" s="14" customFormat="1" ht="21.75" customHeight="1" thickBot="1">
      <c r="A59" s="305"/>
      <c r="B59" s="200" t="s">
        <v>16</v>
      </c>
      <c r="C59" s="201"/>
      <c r="D59" s="141">
        <f>SUM(D51+D55)</f>
        <v>29</v>
      </c>
      <c r="E59" s="141">
        <f>SUM(E51+E55)</f>
        <v>29</v>
      </c>
      <c r="F59" s="141">
        <f>SUM(F51+F55)</f>
        <v>8</v>
      </c>
      <c r="G59" s="162">
        <f>F59/E59</f>
        <v>0.27586206896551724</v>
      </c>
      <c r="H59" s="17">
        <f>SUM(H51+H55)</f>
        <v>11</v>
      </c>
      <c r="I59" s="162">
        <f>H59/E59</f>
        <v>0.3793103448275862</v>
      </c>
      <c r="J59" s="17">
        <f>SUM(J51+J55)</f>
        <v>10</v>
      </c>
      <c r="K59" s="162">
        <f>J59/E59</f>
        <v>0.3448275862068966</v>
      </c>
      <c r="L59" s="17">
        <f>SUM(L51+L55)</f>
        <v>3</v>
      </c>
      <c r="M59" s="162">
        <f>L59/E59</f>
        <v>0.10344827586206896</v>
      </c>
      <c r="N59" s="17">
        <f>SUM(N51:N58)</f>
        <v>0</v>
      </c>
      <c r="O59" s="162">
        <f>N59/E59</f>
        <v>0</v>
      </c>
      <c r="P59" s="17">
        <f>SUM(P51+P55)</f>
        <v>3</v>
      </c>
      <c r="Q59" s="162">
        <f>P59/E59</f>
        <v>0.10344827586206896</v>
      </c>
      <c r="R59" s="17">
        <f>SUM(R51+R55)</f>
        <v>0</v>
      </c>
      <c r="S59" s="162">
        <f>R59/E59</f>
        <v>0</v>
      </c>
      <c r="T59" s="17">
        <f>SUM(T51+T55)</f>
        <v>0</v>
      </c>
      <c r="U59" s="163">
        <f>T59/E59</f>
        <v>0</v>
      </c>
    </row>
    <row r="60" spans="1:21" s="68" customFormat="1" ht="12.75" customHeight="1" thickBot="1">
      <c r="A60" s="273" t="s">
        <v>45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</row>
    <row r="61" spans="1:21" s="14" customFormat="1" ht="17.25" customHeight="1" thickBot="1">
      <c r="A61" s="63">
        <v>1</v>
      </c>
      <c r="B61" s="64">
        <v>2</v>
      </c>
      <c r="C61" s="64">
        <v>3</v>
      </c>
      <c r="D61" s="64">
        <v>4</v>
      </c>
      <c r="E61" s="64">
        <v>5</v>
      </c>
      <c r="F61" s="64">
        <v>6</v>
      </c>
      <c r="G61" s="64">
        <v>7</v>
      </c>
      <c r="H61" s="64">
        <v>8</v>
      </c>
      <c r="I61" s="7">
        <v>9</v>
      </c>
      <c r="J61" s="64">
        <v>10</v>
      </c>
      <c r="K61" s="7">
        <v>11</v>
      </c>
      <c r="L61" s="64">
        <v>12</v>
      </c>
      <c r="M61" s="7">
        <v>13</v>
      </c>
      <c r="N61" s="64">
        <v>14</v>
      </c>
      <c r="O61" s="8">
        <v>15</v>
      </c>
      <c r="P61" s="64">
        <v>16</v>
      </c>
      <c r="Q61" s="7">
        <v>17</v>
      </c>
      <c r="R61" s="64">
        <v>18</v>
      </c>
      <c r="S61" s="7">
        <v>19</v>
      </c>
      <c r="T61" s="64">
        <v>20</v>
      </c>
      <c r="U61" s="9">
        <v>21</v>
      </c>
    </row>
    <row r="62" spans="1:21" s="16" customFormat="1" ht="18" customHeight="1" thickBot="1">
      <c r="A62" s="206" t="s">
        <v>54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8"/>
    </row>
    <row r="63" spans="1:21" s="2" customFormat="1" ht="54" customHeight="1">
      <c r="A63" s="29" t="s">
        <v>94</v>
      </c>
      <c r="B63" s="85" t="s">
        <v>15</v>
      </c>
      <c r="C63" s="59" t="s">
        <v>32</v>
      </c>
      <c r="D63" s="86">
        <v>20</v>
      </c>
      <c r="E63" s="86">
        <v>20</v>
      </c>
      <c r="F63" s="87">
        <v>6</v>
      </c>
      <c r="G63" s="50">
        <f aca="true" t="shared" si="31" ref="G63:G68">F63/E63</f>
        <v>0.3</v>
      </c>
      <c r="H63" s="87">
        <v>10</v>
      </c>
      <c r="I63" s="50">
        <f aca="true" t="shared" si="32" ref="I63:I68">H63/E63</f>
        <v>0.5</v>
      </c>
      <c r="J63" s="87">
        <v>4</v>
      </c>
      <c r="K63" s="50">
        <f aca="true" t="shared" si="33" ref="K63:K68">J63/E63</f>
        <v>0.2</v>
      </c>
      <c r="L63" s="87">
        <v>2</v>
      </c>
      <c r="M63" s="50">
        <f aca="true" t="shared" si="34" ref="M63:M68">L63/E63</f>
        <v>0.1</v>
      </c>
      <c r="N63" s="87">
        <v>2</v>
      </c>
      <c r="O63" s="50">
        <f aca="true" t="shared" si="35" ref="O63:O68">N63/$E63</f>
        <v>0.1</v>
      </c>
      <c r="P63" s="87"/>
      <c r="Q63" s="50">
        <f aca="true" t="shared" si="36" ref="Q63:Q68">P63/$E63</f>
        <v>0</v>
      </c>
      <c r="R63" s="87"/>
      <c r="S63" s="50">
        <f aca="true" t="shared" si="37" ref="S63:S68">R63/$E63</f>
        <v>0</v>
      </c>
      <c r="T63" s="87"/>
      <c r="U63" s="51">
        <f aca="true" t="shared" si="38" ref="U63:U68">T63/$E63</f>
        <v>0</v>
      </c>
    </row>
    <row r="64" spans="1:21" s="2" customFormat="1" ht="51.75" customHeight="1">
      <c r="A64" s="31" t="s">
        <v>87</v>
      </c>
      <c r="B64" s="5" t="s">
        <v>15</v>
      </c>
      <c r="C64" s="30" t="s">
        <v>32</v>
      </c>
      <c r="D64" s="26">
        <v>19</v>
      </c>
      <c r="E64" s="26">
        <v>19</v>
      </c>
      <c r="F64" s="4">
        <v>5</v>
      </c>
      <c r="G64" s="21">
        <f t="shared" si="31"/>
        <v>0.2631578947368421</v>
      </c>
      <c r="H64" s="4">
        <v>11</v>
      </c>
      <c r="I64" s="21">
        <f t="shared" si="32"/>
        <v>0.5789473684210527</v>
      </c>
      <c r="J64" s="4">
        <v>3</v>
      </c>
      <c r="K64" s="21">
        <f t="shared" si="33"/>
        <v>0.15789473684210525</v>
      </c>
      <c r="L64" s="4"/>
      <c r="M64" s="21">
        <f t="shared" si="34"/>
        <v>0</v>
      </c>
      <c r="N64" s="4"/>
      <c r="O64" s="21"/>
      <c r="P64" s="4"/>
      <c r="Q64" s="21">
        <f t="shared" si="36"/>
        <v>0</v>
      </c>
      <c r="R64" s="4"/>
      <c r="S64" s="21">
        <f t="shared" si="37"/>
        <v>0</v>
      </c>
      <c r="T64" s="4"/>
      <c r="U64" s="27">
        <f t="shared" si="38"/>
        <v>0</v>
      </c>
    </row>
    <row r="65" spans="1:21" s="2" customFormat="1" ht="42" customHeight="1">
      <c r="A65" s="31" t="s">
        <v>88</v>
      </c>
      <c r="B65" s="5" t="s">
        <v>15</v>
      </c>
      <c r="C65" s="30" t="s">
        <v>32</v>
      </c>
      <c r="D65" s="26">
        <v>14</v>
      </c>
      <c r="E65" s="26">
        <v>14</v>
      </c>
      <c r="F65" s="4">
        <v>5</v>
      </c>
      <c r="G65" s="21">
        <f>F65/E65</f>
        <v>0.35714285714285715</v>
      </c>
      <c r="H65" s="4">
        <v>7</v>
      </c>
      <c r="I65" s="21">
        <f>H65/E65</f>
        <v>0.5</v>
      </c>
      <c r="J65" s="4">
        <v>2</v>
      </c>
      <c r="K65" s="21">
        <f>J65/E65</f>
        <v>0.14285714285714285</v>
      </c>
      <c r="L65" s="4">
        <v>2</v>
      </c>
      <c r="M65" s="21">
        <f>L65/E65</f>
        <v>0.14285714285714285</v>
      </c>
      <c r="N65" s="4"/>
      <c r="O65" s="21"/>
      <c r="P65" s="4"/>
      <c r="Q65" s="21">
        <f>P65/$E65</f>
        <v>0</v>
      </c>
      <c r="R65" s="4"/>
      <c r="S65" s="21">
        <f>R65/$E65</f>
        <v>0</v>
      </c>
      <c r="T65" s="4"/>
      <c r="U65" s="27">
        <f>T65/$E65</f>
        <v>0</v>
      </c>
    </row>
    <row r="66" spans="1:21" s="2" customFormat="1" ht="39" customHeight="1">
      <c r="A66" s="31" t="s">
        <v>69</v>
      </c>
      <c r="B66" s="5" t="s">
        <v>15</v>
      </c>
      <c r="C66" s="30" t="s">
        <v>32</v>
      </c>
      <c r="D66" s="26">
        <v>10</v>
      </c>
      <c r="E66" s="26">
        <v>10</v>
      </c>
      <c r="F66" s="4">
        <v>6</v>
      </c>
      <c r="G66" s="21">
        <f t="shared" si="31"/>
        <v>0.6</v>
      </c>
      <c r="H66" s="4">
        <v>4</v>
      </c>
      <c r="I66" s="21">
        <f t="shared" si="32"/>
        <v>0.4</v>
      </c>
      <c r="J66" s="4"/>
      <c r="K66" s="21">
        <f t="shared" si="33"/>
        <v>0</v>
      </c>
      <c r="L66" s="4">
        <v>4</v>
      </c>
      <c r="M66" s="21">
        <f t="shared" si="34"/>
        <v>0.4</v>
      </c>
      <c r="N66" s="4"/>
      <c r="O66" s="21">
        <f t="shared" si="35"/>
        <v>0</v>
      </c>
      <c r="P66" s="4"/>
      <c r="Q66" s="21">
        <f t="shared" si="36"/>
        <v>0</v>
      </c>
      <c r="R66" s="4"/>
      <c r="S66" s="21">
        <f t="shared" si="37"/>
        <v>0</v>
      </c>
      <c r="T66" s="4"/>
      <c r="U66" s="27">
        <f t="shared" si="38"/>
        <v>0</v>
      </c>
    </row>
    <row r="67" spans="1:21" s="2" customFormat="1" ht="41.25" customHeight="1" thickBot="1">
      <c r="A67" s="105" t="s">
        <v>86</v>
      </c>
      <c r="B67" s="106" t="s">
        <v>15</v>
      </c>
      <c r="C67" s="107" t="s">
        <v>32</v>
      </c>
      <c r="D67" s="108">
        <v>26</v>
      </c>
      <c r="E67" s="108">
        <v>26</v>
      </c>
      <c r="F67" s="20">
        <v>14</v>
      </c>
      <c r="G67" s="109">
        <f t="shared" si="31"/>
        <v>0.5384615384615384</v>
      </c>
      <c r="H67" s="20">
        <v>11</v>
      </c>
      <c r="I67" s="109">
        <f t="shared" si="32"/>
        <v>0.4230769230769231</v>
      </c>
      <c r="J67" s="20">
        <v>1</v>
      </c>
      <c r="K67" s="109">
        <f t="shared" si="33"/>
        <v>0.038461538461538464</v>
      </c>
      <c r="L67" s="20">
        <v>8</v>
      </c>
      <c r="M67" s="109">
        <f t="shared" si="34"/>
        <v>0.3076923076923077</v>
      </c>
      <c r="N67" s="20"/>
      <c r="O67" s="109">
        <f t="shared" si="35"/>
        <v>0</v>
      </c>
      <c r="P67" s="20"/>
      <c r="Q67" s="109">
        <f t="shared" si="36"/>
        <v>0</v>
      </c>
      <c r="R67" s="20"/>
      <c r="S67" s="109">
        <f t="shared" si="37"/>
        <v>0</v>
      </c>
      <c r="T67" s="20"/>
      <c r="U67" s="110">
        <f t="shared" si="38"/>
        <v>0</v>
      </c>
    </row>
    <row r="68" spans="1:21" s="14" customFormat="1" ht="39.75" customHeight="1" thickBot="1">
      <c r="A68" s="120" t="s">
        <v>56</v>
      </c>
      <c r="B68" s="200" t="s">
        <v>15</v>
      </c>
      <c r="C68" s="201"/>
      <c r="D68" s="88">
        <f>SUM(D63:D67)</f>
        <v>89</v>
      </c>
      <c r="E68" s="88">
        <f>SUM(E63:E67)</f>
        <v>89</v>
      </c>
      <c r="F68" s="88">
        <f>SUM(F63:F67)</f>
        <v>36</v>
      </c>
      <c r="G68" s="162">
        <f t="shared" si="31"/>
        <v>0.4044943820224719</v>
      </c>
      <c r="H68" s="17">
        <f>SUM(H63:H67)</f>
        <v>43</v>
      </c>
      <c r="I68" s="162">
        <f t="shared" si="32"/>
        <v>0.48314606741573035</v>
      </c>
      <c r="J68" s="17">
        <f>SUM(J63:J67)</f>
        <v>10</v>
      </c>
      <c r="K68" s="162">
        <f t="shared" si="33"/>
        <v>0.11235955056179775</v>
      </c>
      <c r="L68" s="17">
        <f>SUM(L63:L67)</f>
        <v>16</v>
      </c>
      <c r="M68" s="162">
        <f t="shared" si="34"/>
        <v>0.1797752808988764</v>
      </c>
      <c r="N68" s="17">
        <f>SUM(N63:N67)</f>
        <v>2</v>
      </c>
      <c r="O68" s="162">
        <f t="shared" si="35"/>
        <v>0.02247191011235955</v>
      </c>
      <c r="P68" s="17">
        <f>SUM(P63+P64+P65+P66+P67)</f>
        <v>0</v>
      </c>
      <c r="Q68" s="18">
        <f t="shared" si="36"/>
        <v>0</v>
      </c>
      <c r="R68" s="17">
        <f>SUM(R63+R64+R65+R66+R67)</f>
        <v>0</v>
      </c>
      <c r="S68" s="18">
        <f t="shared" si="37"/>
        <v>0</v>
      </c>
      <c r="T68" s="17">
        <f>SUM(T63+T64+T65+T66+T67)</f>
        <v>0</v>
      </c>
      <c r="U68" s="89">
        <f t="shared" si="38"/>
        <v>0</v>
      </c>
    </row>
    <row r="69" spans="1:21" s="16" customFormat="1" ht="19.5" customHeight="1" thickBot="1">
      <c r="A69" s="206" t="s">
        <v>62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8"/>
    </row>
    <row r="70" spans="1:21" s="2" customFormat="1" ht="53.25" customHeight="1">
      <c r="A70" s="79" t="s">
        <v>82</v>
      </c>
      <c r="B70" s="66" t="s">
        <v>15</v>
      </c>
      <c r="C70" s="80" t="s">
        <v>32</v>
      </c>
      <c r="D70" s="81">
        <v>22</v>
      </c>
      <c r="E70" s="81">
        <v>22</v>
      </c>
      <c r="F70" s="82">
        <v>11</v>
      </c>
      <c r="G70" s="67">
        <f>F70/E70</f>
        <v>0.5</v>
      </c>
      <c r="H70" s="82">
        <v>5</v>
      </c>
      <c r="I70" s="67">
        <f>H70/E70</f>
        <v>0.22727272727272727</v>
      </c>
      <c r="J70" s="82">
        <v>6</v>
      </c>
      <c r="K70" s="67">
        <f>J70/E70</f>
        <v>0.2727272727272727</v>
      </c>
      <c r="L70" s="82">
        <v>1</v>
      </c>
      <c r="M70" s="67">
        <f>L70/E70</f>
        <v>0.045454545454545456</v>
      </c>
      <c r="N70" s="82"/>
      <c r="O70" s="67">
        <f>N70/$E70</f>
        <v>0</v>
      </c>
      <c r="P70" s="82"/>
      <c r="Q70" s="67">
        <f>P70/$E70</f>
        <v>0</v>
      </c>
      <c r="R70" s="82"/>
      <c r="S70" s="67">
        <f>R70/$E70</f>
        <v>0</v>
      </c>
      <c r="T70" s="82"/>
      <c r="U70" s="83">
        <f>T70/$E70</f>
        <v>0</v>
      </c>
    </row>
    <row r="71" spans="1:21" s="2" customFormat="1" ht="53.25" customHeight="1" thickBot="1">
      <c r="A71" s="84" t="s">
        <v>83</v>
      </c>
      <c r="B71" s="85" t="s">
        <v>15</v>
      </c>
      <c r="C71" s="59" t="s">
        <v>32</v>
      </c>
      <c r="D71" s="86">
        <v>6</v>
      </c>
      <c r="E71" s="86">
        <v>6</v>
      </c>
      <c r="F71" s="87">
        <v>2</v>
      </c>
      <c r="G71" s="50">
        <f>F71/E71</f>
        <v>0.3333333333333333</v>
      </c>
      <c r="H71" s="87">
        <v>3</v>
      </c>
      <c r="I71" s="50">
        <f>H71/E71</f>
        <v>0.5</v>
      </c>
      <c r="J71" s="87">
        <v>1</v>
      </c>
      <c r="K71" s="50">
        <f>J71/E71</f>
        <v>0.16666666666666666</v>
      </c>
      <c r="L71" s="87"/>
      <c r="M71" s="50">
        <f>L71/E71</f>
        <v>0</v>
      </c>
      <c r="N71" s="87"/>
      <c r="O71" s="50">
        <f>N71/$E71</f>
        <v>0</v>
      </c>
      <c r="P71" s="87"/>
      <c r="Q71" s="50">
        <f>P71/$E71</f>
        <v>0</v>
      </c>
      <c r="R71" s="87"/>
      <c r="S71" s="50">
        <f>R71/$E71</f>
        <v>0</v>
      </c>
      <c r="T71" s="87"/>
      <c r="U71" s="51">
        <f>T71/$E71</f>
        <v>0</v>
      </c>
    </row>
    <row r="72" spans="1:21" s="14" customFormat="1" ht="19.5" customHeight="1" thickBot="1">
      <c r="A72" s="65" t="s">
        <v>52</v>
      </c>
      <c r="B72" s="200" t="s">
        <v>15</v>
      </c>
      <c r="C72" s="201"/>
      <c r="D72" s="88">
        <f>SUM(D70:D71)</f>
        <v>28</v>
      </c>
      <c r="E72" s="88">
        <f>SUM(E70:E71)</f>
        <v>28</v>
      </c>
      <c r="F72" s="88">
        <f>SUM(F70:F71)</f>
        <v>13</v>
      </c>
      <c r="G72" s="162">
        <f>F72/E72</f>
        <v>0.4642857142857143</v>
      </c>
      <c r="H72" s="17">
        <f>SUM(H70:H71)</f>
        <v>8</v>
      </c>
      <c r="I72" s="162">
        <f>H72/E72</f>
        <v>0.2857142857142857</v>
      </c>
      <c r="J72" s="17">
        <f>SUM(J70:J71)</f>
        <v>7</v>
      </c>
      <c r="K72" s="162">
        <f>J72/E72</f>
        <v>0.25</v>
      </c>
      <c r="L72" s="17">
        <f>SUM(L70:L71)</f>
        <v>1</v>
      </c>
      <c r="M72" s="162">
        <f>L72/E72</f>
        <v>0.03571428571428571</v>
      </c>
      <c r="N72" s="17">
        <f>SUM(N70:N71)</f>
        <v>0</v>
      </c>
      <c r="O72" s="18">
        <f>N72/$E72</f>
        <v>0</v>
      </c>
      <c r="P72" s="17">
        <f>SUM(P70:P71)</f>
        <v>0</v>
      </c>
      <c r="Q72" s="18">
        <f>P72/$E72</f>
        <v>0</v>
      </c>
      <c r="R72" s="17">
        <f>SUM(R70:R71)</f>
        <v>0</v>
      </c>
      <c r="S72" s="18">
        <f>R72/$E72</f>
        <v>0</v>
      </c>
      <c r="T72" s="17">
        <f>SUM(T70:T71)</f>
        <v>0</v>
      </c>
      <c r="U72" s="89">
        <f>T72/$E72</f>
        <v>0</v>
      </c>
    </row>
    <row r="73" spans="1:21" s="68" customFormat="1" ht="20.25" customHeight="1" thickBot="1">
      <c r="A73" s="273" t="s">
        <v>45</v>
      </c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</row>
    <row r="74" spans="1:21" s="14" customFormat="1" ht="17.25" customHeight="1" thickBot="1">
      <c r="A74" s="3">
        <v>1</v>
      </c>
      <c r="B74" s="6">
        <v>2</v>
      </c>
      <c r="C74" s="6">
        <v>3</v>
      </c>
      <c r="D74" s="6">
        <v>4</v>
      </c>
      <c r="E74" s="6">
        <v>5</v>
      </c>
      <c r="F74" s="6">
        <v>6</v>
      </c>
      <c r="G74" s="6">
        <v>7</v>
      </c>
      <c r="H74" s="6">
        <v>8</v>
      </c>
      <c r="I74" s="7">
        <v>9</v>
      </c>
      <c r="J74" s="6">
        <v>10</v>
      </c>
      <c r="K74" s="7">
        <v>11</v>
      </c>
      <c r="L74" s="6">
        <v>12</v>
      </c>
      <c r="M74" s="7">
        <v>13</v>
      </c>
      <c r="N74" s="6">
        <v>14</v>
      </c>
      <c r="O74" s="8">
        <v>15</v>
      </c>
      <c r="P74" s="6">
        <v>16</v>
      </c>
      <c r="Q74" s="7">
        <v>17</v>
      </c>
      <c r="R74" s="6">
        <v>18</v>
      </c>
      <c r="S74" s="7">
        <v>19</v>
      </c>
      <c r="T74" s="6">
        <v>20</v>
      </c>
      <c r="U74" s="9">
        <v>21</v>
      </c>
    </row>
    <row r="75" spans="1:21" s="14" customFormat="1" ht="17.25" customHeight="1" thickBot="1">
      <c r="A75" s="206" t="s">
        <v>61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8"/>
    </row>
    <row r="76" spans="1:21" s="2" customFormat="1" ht="75" customHeight="1">
      <c r="A76" s="29" t="s">
        <v>99</v>
      </c>
      <c r="B76" s="133" t="s">
        <v>15</v>
      </c>
      <c r="C76" s="116" t="s">
        <v>32</v>
      </c>
      <c r="D76" s="118">
        <v>20</v>
      </c>
      <c r="E76" s="118">
        <v>20</v>
      </c>
      <c r="F76" s="118">
        <v>12</v>
      </c>
      <c r="G76" s="67">
        <f aca="true" t="shared" si="39" ref="G76:G83">F76/E76</f>
        <v>0.6</v>
      </c>
      <c r="H76" s="118">
        <v>8</v>
      </c>
      <c r="I76" s="67">
        <f aca="true" t="shared" si="40" ref="I76:I83">H76/E76</f>
        <v>0.4</v>
      </c>
      <c r="J76" s="118"/>
      <c r="K76" s="67">
        <f aca="true" t="shared" si="41" ref="K76:K83">J76/E76</f>
        <v>0</v>
      </c>
      <c r="L76" s="134">
        <v>6</v>
      </c>
      <c r="M76" s="67">
        <f aca="true" t="shared" si="42" ref="M76:M83">L76/E76</f>
        <v>0.3</v>
      </c>
      <c r="N76" s="134"/>
      <c r="O76" s="23">
        <f aca="true" t="shared" si="43" ref="O76:O81">N76/$E76</f>
        <v>0</v>
      </c>
      <c r="P76" s="134"/>
      <c r="Q76" s="23">
        <f aca="true" t="shared" si="44" ref="Q76:Q81">P76/$E76</f>
        <v>0</v>
      </c>
      <c r="R76" s="134"/>
      <c r="S76" s="67">
        <f aca="true" t="shared" si="45" ref="S76:S81">R76/$E76</f>
        <v>0</v>
      </c>
      <c r="T76" s="134"/>
      <c r="U76" s="22">
        <f aca="true" t="shared" si="46" ref="U76:U81">T76/$E76</f>
        <v>0</v>
      </c>
    </row>
    <row r="77" spans="1:21" s="2" customFormat="1" ht="42" customHeight="1">
      <c r="A77" s="310" t="s">
        <v>98</v>
      </c>
      <c r="B77" s="32" t="s">
        <v>15</v>
      </c>
      <c r="C77" s="34" t="s">
        <v>32</v>
      </c>
      <c r="D77" s="122">
        <v>24</v>
      </c>
      <c r="E77" s="122">
        <v>24</v>
      </c>
      <c r="F77" s="122">
        <v>13</v>
      </c>
      <c r="G77" s="15">
        <f>F77/E77</f>
        <v>0.5416666666666666</v>
      </c>
      <c r="H77" s="122">
        <v>8</v>
      </c>
      <c r="I77" s="15">
        <f>H77/E77</f>
        <v>0.3333333333333333</v>
      </c>
      <c r="J77" s="122">
        <v>3</v>
      </c>
      <c r="K77" s="15">
        <f>J77/E77</f>
        <v>0.125</v>
      </c>
      <c r="L77" s="123">
        <v>8</v>
      </c>
      <c r="M77" s="15">
        <f>L77/E77</f>
        <v>0.3333333333333333</v>
      </c>
      <c r="N77" s="123"/>
      <c r="O77" s="15">
        <f>N77/$E77</f>
        <v>0</v>
      </c>
      <c r="P77" s="123"/>
      <c r="Q77" s="15">
        <f>P77/$E77</f>
        <v>0</v>
      </c>
      <c r="R77" s="123"/>
      <c r="S77" s="15">
        <f>R77/$E77</f>
        <v>0</v>
      </c>
      <c r="T77" s="123"/>
      <c r="U77" s="48">
        <f>T77/$E77</f>
        <v>0</v>
      </c>
    </row>
    <row r="78" spans="1:21" s="2" customFormat="1" ht="39.75" customHeight="1">
      <c r="A78" s="311"/>
      <c r="B78" s="32" t="s">
        <v>16</v>
      </c>
      <c r="C78" s="34" t="s">
        <v>32</v>
      </c>
      <c r="D78" s="122">
        <v>1</v>
      </c>
      <c r="E78" s="122">
        <v>1</v>
      </c>
      <c r="F78" s="122"/>
      <c r="G78" s="15">
        <f t="shared" si="39"/>
        <v>0</v>
      </c>
      <c r="H78" s="122"/>
      <c r="I78" s="15">
        <f t="shared" si="40"/>
        <v>0</v>
      </c>
      <c r="J78" s="122">
        <v>1</v>
      </c>
      <c r="K78" s="15">
        <f t="shared" si="41"/>
        <v>1</v>
      </c>
      <c r="L78" s="123"/>
      <c r="M78" s="15">
        <f t="shared" si="42"/>
        <v>0</v>
      </c>
      <c r="N78" s="123"/>
      <c r="O78" s="15">
        <f t="shared" si="43"/>
        <v>0</v>
      </c>
      <c r="P78" s="123"/>
      <c r="Q78" s="15">
        <f t="shared" si="44"/>
        <v>0</v>
      </c>
      <c r="R78" s="123"/>
      <c r="S78" s="15">
        <f t="shared" si="45"/>
        <v>0</v>
      </c>
      <c r="T78" s="123"/>
      <c r="U78" s="48">
        <f t="shared" si="46"/>
        <v>0</v>
      </c>
    </row>
    <row r="79" spans="1:21" s="2" customFormat="1" ht="64.5" customHeight="1">
      <c r="A79" s="78" t="s">
        <v>81</v>
      </c>
      <c r="B79" s="32" t="s">
        <v>15</v>
      </c>
      <c r="C79" s="34" t="s">
        <v>32</v>
      </c>
      <c r="D79" s="122">
        <v>22</v>
      </c>
      <c r="E79" s="122">
        <v>22</v>
      </c>
      <c r="F79" s="122">
        <v>12</v>
      </c>
      <c r="G79" s="15">
        <f t="shared" si="39"/>
        <v>0.5454545454545454</v>
      </c>
      <c r="H79" s="122">
        <v>7</v>
      </c>
      <c r="I79" s="15">
        <f t="shared" si="40"/>
        <v>0.3181818181818182</v>
      </c>
      <c r="J79" s="122">
        <v>3</v>
      </c>
      <c r="K79" s="15">
        <f t="shared" si="41"/>
        <v>0.13636363636363635</v>
      </c>
      <c r="L79" s="123">
        <v>7</v>
      </c>
      <c r="M79" s="15">
        <f t="shared" si="42"/>
        <v>0.3181818181818182</v>
      </c>
      <c r="N79" s="123">
        <v>5</v>
      </c>
      <c r="O79" s="15">
        <f t="shared" si="43"/>
        <v>0.22727272727272727</v>
      </c>
      <c r="P79" s="123"/>
      <c r="Q79" s="15">
        <f t="shared" si="44"/>
        <v>0</v>
      </c>
      <c r="R79" s="123">
        <v>22</v>
      </c>
      <c r="S79" s="15">
        <f t="shared" si="45"/>
        <v>1</v>
      </c>
      <c r="T79" s="123">
        <v>22</v>
      </c>
      <c r="U79" s="48">
        <f t="shared" si="46"/>
        <v>1</v>
      </c>
    </row>
    <row r="80" spans="1:21" s="2" customFormat="1" ht="56.25" customHeight="1">
      <c r="A80" s="31" t="s">
        <v>80</v>
      </c>
      <c r="B80" s="5" t="s">
        <v>15</v>
      </c>
      <c r="C80" s="30" t="s">
        <v>32</v>
      </c>
      <c r="D80" s="101">
        <v>22</v>
      </c>
      <c r="E80" s="101">
        <v>22</v>
      </c>
      <c r="F80" s="101">
        <v>12</v>
      </c>
      <c r="G80" s="21">
        <f t="shared" si="39"/>
        <v>0.5454545454545454</v>
      </c>
      <c r="H80" s="101">
        <v>7</v>
      </c>
      <c r="I80" s="21">
        <f t="shared" si="40"/>
        <v>0.3181818181818182</v>
      </c>
      <c r="J80" s="101">
        <v>3</v>
      </c>
      <c r="K80" s="21">
        <f t="shared" si="41"/>
        <v>0.13636363636363635</v>
      </c>
      <c r="L80" s="121">
        <v>7</v>
      </c>
      <c r="M80" s="21">
        <f t="shared" si="42"/>
        <v>0.3181818181818182</v>
      </c>
      <c r="N80" s="121">
        <v>5</v>
      </c>
      <c r="O80" s="21">
        <f t="shared" si="43"/>
        <v>0.22727272727272727</v>
      </c>
      <c r="P80" s="121"/>
      <c r="Q80" s="21">
        <f t="shared" si="44"/>
        <v>0</v>
      </c>
      <c r="R80" s="121">
        <v>22</v>
      </c>
      <c r="S80" s="21">
        <f t="shared" si="45"/>
        <v>1</v>
      </c>
      <c r="T80" s="121">
        <v>22</v>
      </c>
      <c r="U80" s="27">
        <f t="shared" si="46"/>
        <v>1</v>
      </c>
    </row>
    <row r="81" spans="1:21" s="2" customFormat="1" ht="41.25" customHeight="1" thickBot="1">
      <c r="A81" s="124" t="s">
        <v>76</v>
      </c>
      <c r="B81" s="85" t="s">
        <v>15</v>
      </c>
      <c r="C81" s="113" t="s">
        <v>32</v>
      </c>
      <c r="D81" s="61">
        <v>10</v>
      </c>
      <c r="E81" s="61">
        <v>10</v>
      </c>
      <c r="F81" s="61">
        <v>3</v>
      </c>
      <c r="G81" s="50">
        <f t="shared" si="39"/>
        <v>0.3</v>
      </c>
      <c r="H81" s="61">
        <v>2</v>
      </c>
      <c r="I81" s="50">
        <f t="shared" si="40"/>
        <v>0.2</v>
      </c>
      <c r="J81" s="61">
        <v>5</v>
      </c>
      <c r="K81" s="50">
        <f t="shared" si="41"/>
        <v>0.5</v>
      </c>
      <c r="L81" s="125"/>
      <c r="M81" s="50">
        <f t="shared" si="42"/>
        <v>0</v>
      </c>
      <c r="N81" s="125">
        <v>3</v>
      </c>
      <c r="O81" s="50">
        <f t="shared" si="43"/>
        <v>0.3</v>
      </c>
      <c r="P81" s="125"/>
      <c r="Q81" s="50">
        <f t="shared" si="44"/>
        <v>0</v>
      </c>
      <c r="R81" s="125"/>
      <c r="S81" s="50">
        <f t="shared" si="45"/>
        <v>0</v>
      </c>
      <c r="T81" s="125"/>
      <c r="U81" s="51">
        <f t="shared" si="46"/>
        <v>0</v>
      </c>
    </row>
    <row r="82" spans="1:21" s="135" customFormat="1" ht="15.75" customHeight="1" thickBot="1">
      <c r="A82" s="275" t="s">
        <v>73</v>
      </c>
      <c r="B82" s="200" t="s">
        <v>15</v>
      </c>
      <c r="C82" s="201"/>
      <c r="D82" s="17">
        <f>SUM(D76+D77+D79+D80+D81)</f>
        <v>98</v>
      </c>
      <c r="E82" s="17">
        <f>SUM(E76+E77+E79+E80+E81)</f>
        <v>98</v>
      </c>
      <c r="F82" s="17">
        <f>SUM(F76+F77+F79+F80+F81)</f>
        <v>52</v>
      </c>
      <c r="G82" s="162">
        <f>F82/E82</f>
        <v>0.5306122448979592</v>
      </c>
      <c r="H82" s="17">
        <f>SUM(H76+H77+H79+H80+H81)</f>
        <v>32</v>
      </c>
      <c r="I82" s="162">
        <f>H82/E82</f>
        <v>0.32653061224489793</v>
      </c>
      <c r="J82" s="17">
        <f>SUM(J76+J77+J79+J80+J81)</f>
        <v>14</v>
      </c>
      <c r="K82" s="162">
        <f>J82/E82</f>
        <v>0.14285714285714285</v>
      </c>
      <c r="L82" s="17">
        <f>SUM(L76+L77+L79+L80+L81)</f>
        <v>28</v>
      </c>
      <c r="M82" s="162">
        <f>L82/E82</f>
        <v>0.2857142857142857</v>
      </c>
      <c r="N82" s="17">
        <f>SUM(N76+N77+N79+N80+N81)</f>
        <v>13</v>
      </c>
      <c r="O82" s="162">
        <f>N82/$E82</f>
        <v>0.1326530612244898</v>
      </c>
      <c r="P82" s="17">
        <f>SUM(P76+P77+P79+P80+P81)</f>
        <v>0</v>
      </c>
      <c r="Q82" s="162">
        <f>P82/$E82</f>
        <v>0</v>
      </c>
      <c r="R82" s="17">
        <f>SUM(R76+R77+R79+R80+R81)</f>
        <v>44</v>
      </c>
      <c r="S82" s="162">
        <f>R82/$E82</f>
        <v>0.4489795918367347</v>
      </c>
      <c r="T82" s="17">
        <f>SUM(T76+T77+T79+T80+T81)</f>
        <v>44</v>
      </c>
      <c r="U82" s="163">
        <f>T82/$E82</f>
        <v>0.4489795918367347</v>
      </c>
    </row>
    <row r="83" spans="1:21" s="135" customFormat="1" ht="15" customHeight="1" thickBot="1">
      <c r="A83" s="276"/>
      <c r="B83" s="200" t="s">
        <v>16</v>
      </c>
      <c r="C83" s="201"/>
      <c r="D83" s="17">
        <f>SUM(D78)</f>
        <v>1</v>
      </c>
      <c r="E83" s="17">
        <f>SUM(E78)</f>
        <v>1</v>
      </c>
      <c r="F83" s="17">
        <f>SUM(F78)</f>
        <v>0</v>
      </c>
      <c r="G83" s="162">
        <f t="shared" si="39"/>
        <v>0</v>
      </c>
      <c r="H83" s="17">
        <f>SUM(H78)</f>
        <v>0</v>
      </c>
      <c r="I83" s="162">
        <f t="shared" si="40"/>
        <v>0</v>
      </c>
      <c r="J83" s="17">
        <f>SUM(J78)</f>
        <v>1</v>
      </c>
      <c r="K83" s="162">
        <f t="shared" si="41"/>
        <v>1</v>
      </c>
      <c r="L83" s="17"/>
      <c r="M83" s="162">
        <f t="shared" si="42"/>
        <v>0</v>
      </c>
      <c r="N83" s="17"/>
      <c r="O83" s="162">
        <f>N83/$E83</f>
        <v>0</v>
      </c>
      <c r="P83" s="17">
        <f>SUM(P76:P81)</f>
        <v>0</v>
      </c>
      <c r="Q83" s="162">
        <f>P83/$E83</f>
        <v>0</v>
      </c>
      <c r="R83" s="17"/>
      <c r="S83" s="162">
        <f>R83/$E83</f>
        <v>0</v>
      </c>
      <c r="T83" s="17"/>
      <c r="U83" s="163">
        <f>T83/$E83</f>
        <v>0</v>
      </c>
    </row>
    <row r="84" spans="1:21" s="16" customFormat="1" ht="18" customHeight="1" thickBot="1">
      <c r="A84" s="206" t="s">
        <v>68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8"/>
    </row>
    <row r="85" spans="1:21" s="2" customFormat="1" ht="54" customHeight="1" thickBot="1">
      <c r="A85" s="126" t="s">
        <v>110</v>
      </c>
      <c r="B85" s="127" t="s">
        <v>15</v>
      </c>
      <c r="C85" s="128" t="s">
        <v>32</v>
      </c>
      <c r="D85" s="142">
        <v>9</v>
      </c>
      <c r="E85" s="142">
        <v>9</v>
      </c>
      <c r="F85" s="142">
        <v>3</v>
      </c>
      <c r="G85" s="93">
        <f>F85/E85</f>
        <v>0.3333333333333333</v>
      </c>
      <c r="H85" s="142">
        <v>3</v>
      </c>
      <c r="I85" s="93">
        <f>H85/E85</f>
        <v>0.3333333333333333</v>
      </c>
      <c r="J85" s="142">
        <v>3</v>
      </c>
      <c r="K85" s="93">
        <f>J85/E85</f>
        <v>0.3333333333333333</v>
      </c>
      <c r="L85" s="143">
        <v>3</v>
      </c>
      <c r="M85" s="93">
        <f>L85/E85</f>
        <v>0.3333333333333333</v>
      </c>
      <c r="N85" s="143"/>
      <c r="O85" s="93">
        <f>N85/$E85</f>
        <v>0</v>
      </c>
      <c r="P85" s="143"/>
      <c r="Q85" s="93">
        <f>P85/$E85</f>
        <v>0</v>
      </c>
      <c r="R85" s="143"/>
      <c r="S85" s="93">
        <f>R85/$E85</f>
        <v>0</v>
      </c>
      <c r="T85" s="143"/>
      <c r="U85" s="96">
        <f>T85/$E85</f>
        <v>0</v>
      </c>
    </row>
    <row r="86" spans="1:21" s="2" customFormat="1" ht="54.75" customHeight="1" thickBot="1">
      <c r="A86" s="84" t="s">
        <v>84</v>
      </c>
      <c r="B86" s="90" t="s">
        <v>15</v>
      </c>
      <c r="C86" s="91" t="s">
        <v>32</v>
      </c>
      <c r="D86" s="92">
        <v>16</v>
      </c>
      <c r="E86" s="92">
        <v>16</v>
      </c>
      <c r="F86" s="92">
        <v>7</v>
      </c>
      <c r="G86" s="93">
        <f>F86/E86</f>
        <v>0.4375</v>
      </c>
      <c r="H86" s="92">
        <v>6</v>
      </c>
      <c r="I86" s="93">
        <f>H86/E86</f>
        <v>0.375</v>
      </c>
      <c r="J86" s="92">
        <v>3</v>
      </c>
      <c r="K86" s="93">
        <f>J86/E86</f>
        <v>0.1875</v>
      </c>
      <c r="L86" s="94">
        <v>6</v>
      </c>
      <c r="M86" s="93">
        <f>L86/E86</f>
        <v>0.375</v>
      </c>
      <c r="N86" s="94">
        <v>2</v>
      </c>
      <c r="O86" s="95">
        <f>N86/$E86</f>
        <v>0.125</v>
      </c>
      <c r="P86" s="94"/>
      <c r="Q86" s="95">
        <f>P86/$E86</f>
        <v>0</v>
      </c>
      <c r="R86" s="94"/>
      <c r="S86" s="93">
        <f>R86/$E86</f>
        <v>0</v>
      </c>
      <c r="T86" s="94"/>
      <c r="U86" s="96">
        <f>T86/$E86</f>
        <v>0</v>
      </c>
    </row>
    <row r="87" spans="1:21" s="14" customFormat="1" ht="38.25" customHeight="1" thickBot="1">
      <c r="A87" s="56" t="s">
        <v>67</v>
      </c>
      <c r="B87" s="274" t="s">
        <v>15</v>
      </c>
      <c r="C87" s="248"/>
      <c r="D87" s="69">
        <f>SUM(D85:D86)</f>
        <v>25</v>
      </c>
      <c r="E87" s="69">
        <f>SUM(E85:E86)</f>
        <v>25</v>
      </c>
      <c r="F87" s="69">
        <f>SUM(F85:F86)</f>
        <v>10</v>
      </c>
      <c r="G87" s="162">
        <f>F87/E87</f>
        <v>0.4</v>
      </c>
      <c r="H87" s="69">
        <f>SUM(H85:H86)</f>
        <v>9</v>
      </c>
      <c r="I87" s="162">
        <f>H87/E87</f>
        <v>0.36</v>
      </c>
      <c r="J87" s="69">
        <f>SUM(J85:J86)</f>
        <v>6</v>
      </c>
      <c r="K87" s="162">
        <f>J87/E87</f>
        <v>0.24</v>
      </c>
      <c r="L87" s="70">
        <f>SUM(L85:L86)</f>
        <v>9</v>
      </c>
      <c r="M87" s="162">
        <f>L87/E87</f>
        <v>0.36</v>
      </c>
      <c r="N87" s="71">
        <f>SUM(N85:N86)</f>
        <v>2</v>
      </c>
      <c r="O87" s="165">
        <f>N87/$E87</f>
        <v>0.08</v>
      </c>
      <c r="P87" s="71">
        <f>SUM(P85:P86)</f>
        <v>0</v>
      </c>
      <c r="Q87" s="165">
        <f>P87/$E87</f>
        <v>0</v>
      </c>
      <c r="R87" s="71">
        <f>SUM(R85:R86)</f>
        <v>0</v>
      </c>
      <c r="S87" s="166">
        <f>R87/$E87</f>
        <v>0</v>
      </c>
      <c r="T87" s="71">
        <f>SUM(T85:T86)</f>
        <v>0</v>
      </c>
      <c r="U87" s="167">
        <f>T87/$E87</f>
        <v>0</v>
      </c>
    </row>
    <row r="88" spans="1:21" s="16" customFormat="1" ht="20.25" customHeight="1" thickBot="1">
      <c r="A88" s="275" t="s">
        <v>34</v>
      </c>
      <c r="B88" s="200" t="s">
        <v>15</v>
      </c>
      <c r="C88" s="201"/>
      <c r="D88" s="164">
        <f>SUM(D13+D19+D33+D45+D58+D68+D72+D82+D87)</f>
        <v>571</v>
      </c>
      <c r="E88" s="164">
        <f>SUM(E13+E19+E33+E45+E58+E68+E72+E82+E87)</f>
        <v>569</v>
      </c>
      <c r="F88" s="164">
        <f>SUM(F13+F19+F33+F45+F58+F68+F72+F82+F87)</f>
        <v>271</v>
      </c>
      <c r="G88" s="18">
        <f>F88/E88</f>
        <v>0.47627416520210897</v>
      </c>
      <c r="H88" s="164">
        <f>SUM(H13+H19+H33+H45+H58+H68+H72+H82+H87)</f>
        <v>207</v>
      </c>
      <c r="I88" s="18">
        <f>H88/E88</f>
        <v>0.36379613356766255</v>
      </c>
      <c r="J88" s="164">
        <f>SUM(J13+J19+J33+J45+J58+J68+J72+J82+J87)</f>
        <v>91</v>
      </c>
      <c r="K88" s="18">
        <f>J88/E88</f>
        <v>0.15992970123022848</v>
      </c>
      <c r="L88" s="164">
        <f>SUM(L13+L19+L33+L45+L58+L68+L72+L82+L87)</f>
        <v>118</v>
      </c>
      <c r="M88" s="18">
        <f>L88/E88</f>
        <v>0.20738137082601055</v>
      </c>
      <c r="N88" s="164">
        <f>SUM(N13+N19+N33+N45+N58+N68+N72+N82+N87)</f>
        <v>40</v>
      </c>
      <c r="O88" s="18">
        <f>N88/$E88</f>
        <v>0.070298769771529</v>
      </c>
      <c r="P88" s="164">
        <f>SUM(P13+P19+P33+P45+P58+P68+P72+P82+P87)</f>
        <v>73</v>
      </c>
      <c r="Q88" s="18">
        <f>P88/$E88</f>
        <v>0.1282952548330404</v>
      </c>
      <c r="R88" s="164">
        <f>SUM(R13+R19+R33+R45+R58+R68+R72+R82+R87)</f>
        <v>150</v>
      </c>
      <c r="S88" s="18">
        <f>R88/$E88</f>
        <v>0.26362038664323373</v>
      </c>
      <c r="T88" s="164">
        <f>SUM(T13+T19+T33+T45+T58+T68+T72+T82+T87)</f>
        <v>142</v>
      </c>
      <c r="U88" s="89">
        <f>T88/$E88</f>
        <v>0.24956063268892795</v>
      </c>
    </row>
    <row r="89" spans="1:21" s="16" customFormat="1" ht="20.25" customHeight="1" thickBot="1">
      <c r="A89" s="276"/>
      <c r="B89" s="200" t="s">
        <v>16</v>
      </c>
      <c r="C89" s="201"/>
      <c r="D89" s="164">
        <f>SUM(D20+D34+D46+D59+D83)</f>
        <v>194</v>
      </c>
      <c r="E89" s="164">
        <f>SUM(E20+E34+E46+E59+E83)</f>
        <v>194</v>
      </c>
      <c r="F89" s="164">
        <f>SUM(F20+F34+F46+F59+F83)</f>
        <v>123</v>
      </c>
      <c r="G89" s="18">
        <f>F89/E89</f>
        <v>0.634020618556701</v>
      </c>
      <c r="H89" s="164">
        <v>49</v>
      </c>
      <c r="I89" s="18">
        <f>H89/E89</f>
        <v>0.25257731958762886</v>
      </c>
      <c r="J89" s="164">
        <v>22</v>
      </c>
      <c r="K89" s="18">
        <f>J89/E89</f>
        <v>0.1134020618556701</v>
      </c>
      <c r="L89" s="164">
        <f>SUM(L20+L34+L46+L59+L83)</f>
        <v>48</v>
      </c>
      <c r="M89" s="18">
        <f>L89/E89</f>
        <v>0.24742268041237114</v>
      </c>
      <c r="N89" s="164">
        <f>SUM(N34+N46+N59+N83)</f>
        <v>5</v>
      </c>
      <c r="O89" s="18">
        <f>N89/$E89</f>
        <v>0.02577319587628866</v>
      </c>
      <c r="P89" s="164">
        <f>SUM(P20+P34+P46+P59+P83)</f>
        <v>39</v>
      </c>
      <c r="Q89" s="18">
        <f>P89/$E89</f>
        <v>0.20103092783505155</v>
      </c>
      <c r="R89" s="164">
        <f>SUM(R20+R34+R46+R59+R83)</f>
        <v>26</v>
      </c>
      <c r="S89" s="18">
        <f>R89/$E89</f>
        <v>0.13402061855670103</v>
      </c>
      <c r="T89" s="164">
        <f>SUM(T20+T34+T46+T59+T83)</f>
        <v>55</v>
      </c>
      <c r="U89" s="89">
        <f>T89/$E89</f>
        <v>0.28350515463917525</v>
      </c>
    </row>
    <row r="90" spans="1:21" s="2" customFormat="1" ht="18" customHeight="1">
      <c r="A90" s="277" t="s">
        <v>36</v>
      </c>
      <c r="B90" s="277"/>
      <c r="C90" s="277"/>
      <c r="D90" s="277"/>
      <c r="E90" s="277"/>
      <c r="F90" s="277"/>
      <c r="G90" s="277"/>
      <c r="H90" s="277"/>
      <c r="I90" s="278"/>
      <c r="J90" s="277"/>
      <c r="K90" s="278"/>
      <c r="L90" s="277"/>
      <c r="M90" s="278"/>
      <c r="N90" s="277"/>
      <c r="O90" s="278"/>
      <c r="P90" s="277"/>
      <c r="Q90" s="278"/>
      <c r="R90" s="277"/>
      <c r="S90" s="278"/>
      <c r="T90" s="277"/>
      <c r="U90" s="278"/>
    </row>
    <row r="91" s="2" customFormat="1" ht="10.5" customHeight="1">
      <c r="A91" s="2" t="s">
        <v>27</v>
      </c>
    </row>
    <row r="92" s="2" customFormat="1" ht="10.5" customHeight="1">
      <c r="A92" s="2" t="s">
        <v>29</v>
      </c>
    </row>
    <row r="93" s="2" customFormat="1" ht="10.5" customHeight="1">
      <c r="A93" s="2" t="s">
        <v>49</v>
      </c>
    </row>
  </sheetData>
  <sheetProtection/>
  <mergeCells count="62">
    <mergeCell ref="A33:A34"/>
    <mergeCell ref="A21:U21"/>
    <mergeCell ref="B34:C34"/>
    <mergeCell ref="B13:C13"/>
    <mergeCell ref="A9:U9"/>
    <mergeCell ref="A31:A32"/>
    <mergeCell ref="A8:U8"/>
    <mergeCell ref="A19:A20"/>
    <mergeCell ref="B19:C19"/>
    <mergeCell ref="B20:C20"/>
    <mergeCell ref="A29:A30"/>
    <mergeCell ref="B29:B30"/>
    <mergeCell ref="B59:C59"/>
    <mergeCell ref="B33:C33"/>
    <mergeCell ref="A35:U35"/>
    <mergeCell ref="A54:A55"/>
    <mergeCell ref="A77:A78"/>
    <mergeCell ref="J4:K5"/>
    <mergeCell ref="D3:D6"/>
    <mergeCell ref="E3:E6"/>
    <mergeCell ref="A14:U14"/>
    <mergeCell ref="A15:A16"/>
    <mergeCell ref="B3:B6"/>
    <mergeCell ref="A3:A6"/>
    <mergeCell ref="F3:K3"/>
    <mergeCell ref="H4:I5"/>
    <mergeCell ref="A58:A59"/>
    <mergeCell ref="B58:C58"/>
    <mergeCell ref="A23:U23"/>
    <mergeCell ref="A50:A51"/>
    <mergeCell ref="B45:C45"/>
    <mergeCell ref="A40:A41"/>
    <mergeCell ref="A84:U84"/>
    <mergeCell ref="A88:A89"/>
    <mergeCell ref="B88:C88"/>
    <mergeCell ref="B68:C68"/>
    <mergeCell ref="A1:U1"/>
    <mergeCell ref="A2:U2"/>
    <mergeCell ref="P3:Q5"/>
    <mergeCell ref="R3:S5"/>
    <mergeCell ref="T3:U5"/>
    <mergeCell ref="F4:G5"/>
    <mergeCell ref="B83:C83"/>
    <mergeCell ref="A73:U73"/>
    <mergeCell ref="A82:A83"/>
    <mergeCell ref="A62:U62"/>
    <mergeCell ref="A90:U90"/>
    <mergeCell ref="L3:M5"/>
    <mergeCell ref="N3:O5"/>
    <mergeCell ref="C3:C6"/>
    <mergeCell ref="A45:A46"/>
    <mergeCell ref="A69:U69"/>
    <mergeCell ref="A37:U37"/>
    <mergeCell ref="B46:C46"/>
    <mergeCell ref="A49:U49"/>
    <mergeCell ref="A47:U47"/>
    <mergeCell ref="B89:C89"/>
    <mergeCell ref="B87:C87"/>
    <mergeCell ref="A60:U60"/>
    <mergeCell ref="B82:C82"/>
    <mergeCell ref="B72:C72"/>
    <mergeCell ref="A75:U75"/>
  </mergeCells>
  <printOptions horizontalCentered="1"/>
  <pageMargins left="0.1968503937007874" right="0.1968503937007874" top="0.1968503937007874" bottom="0.1968503937007874" header="0.15748031496062992" footer="0.15748031496062992"/>
  <pageSetup horizontalDpi="360" verticalDpi="360" orientation="landscape" paperSize="9" scale="85" r:id="rId1"/>
  <rowBreaks count="5" manualBreakCount="5">
    <brk id="20" max="20" man="1"/>
    <brk id="34" max="20" man="1"/>
    <brk id="46" max="20" man="1"/>
    <brk id="59" max="20" man="1"/>
    <brk id="7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ВМВ</dc:creator>
  <cp:keywords/>
  <dc:description/>
  <cp:lastModifiedBy>User</cp:lastModifiedBy>
  <cp:lastPrinted>2020-01-28T14:19:44Z</cp:lastPrinted>
  <dcterms:created xsi:type="dcterms:W3CDTF">2015-07-10T11:08:15Z</dcterms:created>
  <dcterms:modified xsi:type="dcterms:W3CDTF">2020-02-28T10:53:38Z</dcterms:modified>
  <cp:category/>
  <cp:version/>
  <cp:contentType/>
  <cp:contentStatus/>
</cp:coreProperties>
</file>